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20" windowHeight="11760" tabRatio="873" activeTab="0"/>
  </bookViews>
  <sheets>
    <sheet name="表紙" sheetId="1" r:id="rId1"/>
    <sheet name="一宮" sheetId="2" r:id="rId2"/>
    <sheet name="稲沢・津島・愛西市" sheetId="3" r:id="rId3"/>
    <sheet name="弥富市・あま市・海部郡" sheetId="4" r:id="rId4"/>
    <sheet name="清須・北名古屋・西春日井・岩倉" sheetId="5" r:id="rId5"/>
    <sheet name="江南・丹羽" sheetId="6" r:id="rId6"/>
    <sheet name="犬山・小牧" sheetId="7" r:id="rId7"/>
    <sheet name="春日井" sheetId="8" r:id="rId8"/>
    <sheet name="瀬戸・尾張旭" sheetId="9" r:id="rId9"/>
    <sheet name="日進・豊明" sheetId="10" r:id="rId10"/>
    <sheet name="長久手・愛知郡" sheetId="11" r:id="rId11"/>
    <sheet name="大府・東海" sheetId="12" r:id="rId12"/>
    <sheet name="知多・半田市" sheetId="13" r:id="rId13"/>
    <sheet name="常滑・知多郡" sheetId="14" r:id="rId14"/>
  </sheets>
  <definedNames>
    <definedName name="_xlnm.Print_Area" localSheetId="1">'一宮'!$A$1:$AA$41</definedName>
    <definedName name="_xlnm.Print_Area" localSheetId="2">'稲沢・津島・愛西市'!$A$1:$AA$41</definedName>
    <definedName name="_xlnm.Print_Area" localSheetId="5">'江南・丹羽'!$A$1:$AA$37</definedName>
    <definedName name="_xlnm.Print_Area" localSheetId="7">'春日井'!$A$1:$AA$37</definedName>
    <definedName name="_xlnm.Print_Area" localSheetId="13">'常滑・知多郡'!$A$1:$AA$38</definedName>
    <definedName name="_xlnm.Print_Area" localSheetId="8">'瀬戸・尾張旭'!$A$1:$AA$38</definedName>
    <definedName name="_xlnm.Print_Area" localSheetId="4">'清須・北名古屋・西春日井・岩倉'!$A$1:$AA$43</definedName>
    <definedName name="_xlnm.Print_Area" localSheetId="11">'大府・東海'!$A$1:$AA$37</definedName>
    <definedName name="_xlnm.Print_Area" localSheetId="12">'知多・半田市'!$A$1:$AA$37</definedName>
    <definedName name="_xlnm.Print_Area" localSheetId="10">'長久手・愛知郡'!$A$1:$AA$36</definedName>
    <definedName name="_xlnm.Print_Area" localSheetId="9">'日進・豊明'!$A$1:$AA$40</definedName>
    <definedName name="_xlnm.Print_Area" localSheetId="3">'弥富市・あま市・海部郡'!$A$1:$Z$35</definedName>
  </definedNames>
  <calcPr fullCalcOnLoad="1"/>
</workbook>
</file>

<file path=xl/sharedStrings.xml><?xml version="1.0" encoding="utf-8"?>
<sst xmlns="http://schemas.openxmlformats.org/spreadsheetml/2006/main" count="1329" uniqueCount="581">
  <si>
    <t>枚</t>
  </si>
  <si>
    <t>中　　日　　新　　聞</t>
  </si>
  <si>
    <t>地区</t>
  </si>
  <si>
    <t>合計</t>
  </si>
  <si>
    <t>朝　　日　　新　　聞</t>
  </si>
  <si>
    <t>毎　　日　　新　　聞</t>
  </si>
  <si>
    <t>読　　売　　新　　聞</t>
  </si>
  <si>
    <t>サイズ</t>
  </si>
  <si>
    <t>　一　　宮　　市</t>
  </si>
  <si>
    <t>一宮東部</t>
  </si>
  <si>
    <t>一宮南部</t>
  </si>
  <si>
    <t>一宮北部</t>
  </si>
  <si>
    <t>一宮浅井</t>
  </si>
  <si>
    <t>浅井北部</t>
  </si>
  <si>
    <t>一宮浅渕</t>
  </si>
  <si>
    <t>一宮瀬時</t>
  </si>
  <si>
    <t>一宮西部</t>
  </si>
  <si>
    <t>一宮大和</t>
  </si>
  <si>
    <t>一宮奥町</t>
  </si>
  <si>
    <t>一宮萩原</t>
  </si>
  <si>
    <t>今伊勢西</t>
  </si>
  <si>
    <t>奥町西部</t>
  </si>
  <si>
    <t>一宮戸塚</t>
  </si>
  <si>
    <t>一宮西御堂</t>
  </si>
  <si>
    <t>今伊勢南部</t>
  </si>
  <si>
    <t>一宮大毛</t>
  </si>
  <si>
    <t>今伊勢北部</t>
  </si>
  <si>
    <t>一宮北方</t>
  </si>
  <si>
    <t>起東部</t>
  </si>
  <si>
    <t>起西部</t>
  </si>
  <si>
    <t>起南部</t>
  </si>
  <si>
    <t>東五城</t>
  </si>
  <si>
    <t>尾西明地</t>
  </si>
  <si>
    <t>木曽川(大塚)</t>
  </si>
  <si>
    <t>玉の井</t>
  </si>
  <si>
    <t>祖父江</t>
  </si>
  <si>
    <t>祖父江南部</t>
  </si>
  <si>
    <t>　稲　　沢　　市</t>
  </si>
  <si>
    <t>　津　　島　　市</t>
  </si>
  <si>
    <t>稲沢東部</t>
  </si>
  <si>
    <t>稲沢大里</t>
  </si>
  <si>
    <t>稲沢六角堂</t>
  </si>
  <si>
    <t>稲沢下津</t>
  </si>
  <si>
    <t>稲沢西部</t>
  </si>
  <si>
    <t>稲沢松清</t>
  </si>
  <si>
    <t>稲沢高御堂</t>
  </si>
  <si>
    <t>稲沢南部</t>
  </si>
  <si>
    <t>稲沢千代田</t>
  </si>
  <si>
    <t>青塚</t>
  </si>
  <si>
    <t>勝幡</t>
  </si>
  <si>
    <t>藤浪</t>
  </si>
  <si>
    <t>木田</t>
  </si>
  <si>
    <t>美和正則</t>
  </si>
  <si>
    <t>大治東部</t>
  </si>
  <si>
    <t>大治南部</t>
  </si>
  <si>
    <t>大治西部</t>
  </si>
  <si>
    <t>甚目寺</t>
  </si>
  <si>
    <t>甚目寺南部</t>
  </si>
  <si>
    <t>蟹江</t>
  </si>
  <si>
    <t>蟹江須成</t>
  </si>
  <si>
    <t>蟹江南部</t>
  </si>
  <si>
    <t>七宝</t>
  </si>
  <si>
    <t>　西　春　日　井　郡</t>
  </si>
  <si>
    <t>　岩　　倉　　市</t>
  </si>
  <si>
    <t>清洲</t>
  </si>
  <si>
    <t>尾張新川南部</t>
  </si>
  <si>
    <t>尾張新川北部</t>
  </si>
  <si>
    <t>岩倉</t>
  </si>
  <si>
    <t>岩倉曾野</t>
  </si>
  <si>
    <t>岩倉南部</t>
  </si>
  <si>
    <t>　江　　南　　市</t>
  </si>
  <si>
    <t>　丹　　羽　　郡</t>
  </si>
  <si>
    <t>　犬　　山　　市</t>
  </si>
  <si>
    <t>　小　　牧　　市</t>
  </si>
  <si>
    <t>　春　日　井　市</t>
  </si>
  <si>
    <t>　瀬　　戸　　市</t>
  </si>
  <si>
    <t>　尾　張　旭　市</t>
  </si>
  <si>
    <t>　日　　進　　市</t>
  </si>
  <si>
    <t>　大　　府　　市</t>
  </si>
  <si>
    <t>　東　　海　　市</t>
  </si>
  <si>
    <t>　知　　多　　市</t>
  </si>
  <si>
    <t>　半　　田　　市</t>
  </si>
  <si>
    <t>　知　　多　　郡</t>
  </si>
  <si>
    <t>　常　　滑　　市</t>
  </si>
  <si>
    <t>江南草井</t>
  </si>
  <si>
    <t>春日井西部</t>
  </si>
  <si>
    <t>春日井中新町</t>
  </si>
  <si>
    <t>勝川南部</t>
  </si>
  <si>
    <t>勝川口</t>
  </si>
  <si>
    <t>春日井八田</t>
  </si>
  <si>
    <t>春日井松河戸</t>
  </si>
  <si>
    <t>春日井上条</t>
  </si>
  <si>
    <t>春日井</t>
  </si>
  <si>
    <t>鳥居松</t>
  </si>
  <si>
    <t>春日井大泉寺</t>
  </si>
  <si>
    <t>神領</t>
  </si>
  <si>
    <t>高蔵寺</t>
  </si>
  <si>
    <t>春日井出川</t>
  </si>
  <si>
    <t>瀬戸品野</t>
  </si>
  <si>
    <t>瀬戸東部</t>
  </si>
  <si>
    <t>瀬戸赤津</t>
  </si>
  <si>
    <t>瀬戸(加藤)</t>
  </si>
  <si>
    <t>瀬戸陶原</t>
  </si>
  <si>
    <t>瀬戸西部</t>
  </si>
  <si>
    <t>瀬戸共栄</t>
  </si>
  <si>
    <t>瀬戸長根</t>
  </si>
  <si>
    <t>本地ヶ原</t>
  </si>
  <si>
    <t>岩崎</t>
  </si>
  <si>
    <t>五色園</t>
  </si>
  <si>
    <t>日進米野木</t>
  </si>
  <si>
    <t>日進中部</t>
  </si>
  <si>
    <t>赤池</t>
  </si>
  <si>
    <t>日進折戸</t>
  </si>
  <si>
    <t>日進浅田</t>
  </si>
  <si>
    <t>日進東</t>
  </si>
  <si>
    <t>共和</t>
  </si>
  <si>
    <t>共和西</t>
  </si>
  <si>
    <t>大府東部</t>
  </si>
  <si>
    <t>大府</t>
  </si>
  <si>
    <t>大府吉田</t>
  </si>
  <si>
    <t>大府森岡</t>
  </si>
  <si>
    <t>荒尾</t>
  </si>
  <si>
    <t>名和</t>
  </si>
  <si>
    <t>東海大池</t>
  </si>
  <si>
    <t>東海大田</t>
  </si>
  <si>
    <t>富木島</t>
  </si>
  <si>
    <t>上野台</t>
  </si>
  <si>
    <t>高横須賀</t>
  </si>
  <si>
    <t>尾張横須賀</t>
  </si>
  <si>
    <t>加木屋</t>
  </si>
  <si>
    <t>寺本</t>
  </si>
  <si>
    <t>朝倉団地</t>
  </si>
  <si>
    <t>知多岡田</t>
  </si>
  <si>
    <t>亀崎</t>
  </si>
  <si>
    <t>亀崎南部</t>
  </si>
  <si>
    <t>乙川</t>
  </si>
  <si>
    <t>半田住吉</t>
  </si>
  <si>
    <t>半田岩滑</t>
  </si>
  <si>
    <t>半田清城</t>
  </si>
  <si>
    <t>知多半田</t>
  </si>
  <si>
    <t>半田衣浦</t>
  </si>
  <si>
    <t>半田中町</t>
  </si>
  <si>
    <t>半田板山</t>
  </si>
  <si>
    <t>成岩</t>
  </si>
  <si>
    <t>武豊</t>
  </si>
  <si>
    <t>河和</t>
  </si>
  <si>
    <t>豊浜</t>
  </si>
  <si>
    <t>枇杷島</t>
  </si>
  <si>
    <t>西枇杷島</t>
  </si>
  <si>
    <t>豊場</t>
  </si>
  <si>
    <t>古知野</t>
  </si>
  <si>
    <t>宮田</t>
  </si>
  <si>
    <t>江南北部</t>
  </si>
  <si>
    <t>布袋</t>
  </si>
  <si>
    <t>布袋北部</t>
  </si>
  <si>
    <t>加納馬場</t>
  </si>
  <si>
    <t>柏森</t>
  </si>
  <si>
    <t>扶桑</t>
  </si>
  <si>
    <t>扶桑東</t>
  </si>
  <si>
    <t>扶桑山名</t>
  </si>
  <si>
    <t>大口北部</t>
  </si>
  <si>
    <t>大口南部</t>
  </si>
  <si>
    <t>犬山</t>
  </si>
  <si>
    <t>犬山駅東</t>
  </si>
  <si>
    <t>犬山城東</t>
  </si>
  <si>
    <t>羽黒</t>
  </si>
  <si>
    <t>楽田</t>
  </si>
  <si>
    <t>楽田東部</t>
  </si>
  <si>
    <t>佐屋</t>
  </si>
  <si>
    <t>南佐屋</t>
  </si>
  <si>
    <t>舟入</t>
  </si>
  <si>
    <t>尾張弥富</t>
  </si>
  <si>
    <t>木曽岬</t>
  </si>
  <si>
    <t>飛島</t>
  </si>
  <si>
    <t>　海　　部　　郡</t>
  </si>
  <si>
    <t>大口町</t>
  </si>
  <si>
    <t>南知多町</t>
  </si>
  <si>
    <t>尾張萩原</t>
  </si>
  <si>
    <t>浅井</t>
  </si>
  <si>
    <t>今伊勢</t>
  </si>
  <si>
    <t>一宮中央</t>
  </si>
  <si>
    <t>萩原稲沢</t>
  </si>
  <si>
    <t>犬山中央</t>
  </si>
  <si>
    <t>犬山南部</t>
  </si>
  <si>
    <t>犬山</t>
  </si>
  <si>
    <t>江南中央</t>
  </si>
  <si>
    <t>江南東部</t>
  </si>
  <si>
    <t>江南団地</t>
  </si>
  <si>
    <t>布袋</t>
  </si>
  <si>
    <t>江南北部</t>
  </si>
  <si>
    <t>古知野西部</t>
  </si>
  <si>
    <t>古知野東部</t>
  </si>
  <si>
    <t>津島</t>
  </si>
  <si>
    <t>稲沢</t>
  </si>
  <si>
    <t>国府宮</t>
  </si>
  <si>
    <t>起</t>
  </si>
  <si>
    <t>尾西中央</t>
  </si>
  <si>
    <t>勝川</t>
  </si>
  <si>
    <t>春日井中央</t>
  </si>
  <si>
    <t>藤山台</t>
  </si>
  <si>
    <t>中央台</t>
  </si>
  <si>
    <t>尾張坂下</t>
  </si>
  <si>
    <t>篠木</t>
  </si>
  <si>
    <t>ニュータウン</t>
  </si>
  <si>
    <t>瀬戸</t>
  </si>
  <si>
    <t>水野</t>
  </si>
  <si>
    <t>瀬戸南</t>
  </si>
  <si>
    <t>品野</t>
  </si>
  <si>
    <t>尾張旭</t>
  </si>
  <si>
    <t>三郷</t>
  </si>
  <si>
    <t>小牧中央</t>
  </si>
  <si>
    <t>桃花台</t>
  </si>
  <si>
    <t>小牧西部</t>
  </si>
  <si>
    <t>小牧北部</t>
  </si>
  <si>
    <t>豊明東部</t>
  </si>
  <si>
    <t>前後</t>
  </si>
  <si>
    <t>豊明</t>
  </si>
  <si>
    <t>豊明団地</t>
  </si>
  <si>
    <t>豊明桜ヶ丘</t>
  </si>
  <si>
    <t>沓掛</t>
  </si>
  <si>
    <t>豊明南館</t>
  </si>
  <si>
    <t>半田中央</t>
  </si>
  <si>
    <t>半田南部</t>
  </si>
  <si>
    <t>半田北部</t>
  </si>
  <si>
    <t>半田東部</t>
  </si>
  <si>
    <t>半田</t>
  </si>
  <si>
    <t>南加木屋</t>
  </si>
  <si>
    <t>常滑</t>
  </si>
  <si>
    <t>巽ヶ丘</t>
  </si>
  <si>
    <t>知多市南部</t>
  </si>
  <si>
    <t>朝倉</t>
  </si>
  <si>
    <t>知多南</t>
  </si>
  <si>
    <t>蟹江</t>
  </si>
  <si>
    <t>富吉</t>
  </si>
  <si>
    <t>美和</t>
  </si>
  <si>
    <t>大治</t>
  </si>
  <si>
    <t>七宝</t>
  </si>
  <si>
    <t>弥富南部</t>
  </si>
  <si>
    <t>平和</t>
  </si>
  <si>
    <t>木曽川</t>
  </si>
  <si>
    <t>扶桑</t>
  </si>
  <si>
    <t>師勝</t>
  </si>
  <si>
    <t>東浦</t>
  </si>
  <si>
    <t>阿久比</t>
  </si>
  <si>
    <t>内海</t>
  </si>
  <si>
    <t>東浦石浜</t>
  </si>
  <si>
    <t>日進</t>
  </si>
  <si>
    <t>日進北部</t>
  </si>
  <si>
    <t>　豊　明　市</t>
  </si>
  <si>
    <t>永和</t>
  </si>
  <si>
    <t>折込日</t>
  </si>
  <si>
    <t>広告主</t>
  </si>
  <si>
    <t>チラシ銘柄</t>
  </si>
  <si>
    <t>部数</t>
  </si>
  <si>
    <t>地　　区</t>
  </si>
  <si>
    <t>中日新聞</t>
  </si>
  <si>
    <t>朝日新聞</t>
  </si>
  <si>
    <t>毎日新聞</t>
  </si>
  <si>
    <t>読売新聞</t>
  </si>
  <si>
    <t>尾　張　地　区　市　部　及　び　郡　部</t>
  </si>
  <si>
    <t>西春日井郡</t>
  </si>
  <si>
    <t>海部</t>
  </si>
  <si>
    <t>阿久比</t>
  </si>
  <si>
    <t>長久手</t>
  </si>
  <si>
    <t>長久手東部</t>
  </si>
  <si>
    <t>長久手西部</t>
  </si>
  <si>
    <t>長久手南部</t>
  </si>
  <si>
    <t>和合</t>
  </si>
  <si>
    <t>東郷</t>
  </si>
  <si>
    <t>小計</t>
  </si>
  <si>
    <t>愛知郡</t>
  </si>
  <si>
    <t>一宮市</t>
  </si>
  <si>
    <t>稲沢市</t>
  </si>
  <si>
    <t>津島市</t>
  </si>
  <si>
    <t>海部郡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</si>
  <si>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</si>
  <si>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</si>
  <si>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</si>
  <si>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</si>
  <si>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</si>
  <si>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</si>
  <si>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</si>
  <si>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</si>
  <si>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</si>
  <si>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</si>
  <si>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</si>
  <si>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</si>
  <si>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</si>
  <si>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</si>
  <si>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</si>
  <si>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</si>
  <si>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備　　考</t>
  </si>
  <si>
    <t>合　　計</t>
  </si>
  <si>
    <t>*1</t>
  </si>
  <si>
    <t>*2</t>
  </si>
  <si>
    <t>扶桑町</t>
  </si>
  <si>
    <t>豊山町</t>
  </si>
  <si>
    <t>蟹江町</t>
  </si>
  <si>
    <t>大治町</t>
  </si>
  <si>
    <t>弥富南部</t>
  </si>
  <si>
    <t>前原</t>
  </si>
  <si>
    <t>知多日長</t>
  </si>
  <si>
    <t>新舞子</t>
  </si>
  <si>
    <t>知多粕谷</t>
  </si>
  <si>
    <t>八幡新田</t>
  </si>
  <si>
    <t>千秋</t>
  </si>
  <si>
    <t>知多新知台</t>
  </si>
  <si>
    <t>水野西</t>
  </si>
  <si>
    <t>生路</t>
  </si>
  <si>
    <t>藤江</t>
  </si>
  <si>
    <t>春木台</t>
  </si>
  <si>
    <t>諸輪</t>
  </si>
  <si>
    <t>音貝</t>
  </si>
  <si>
    <t>日間賀</t>
  </si>
  <si>
    <t>桃花台(坂下)</t>
  </si>
  <si>
    <t>菱野団地</t>
  </si>
  <si>
    <t>名和緑陽</t>
  </si>
  <si>
    <t>名和水谷</t>
  </si>
  <si>
    <t>名和上野</t>
  </si>
  <si>
    <t>犬山東部</t>
  </si>
  <si>
    <t>東海東浦</t>
  </si>
  <si>
    <t>　愛　　西　　市</t>
  </si>
  <si>
    <t>愛西市</t>
  </si>
  <si>
    <t>清須市</t>
  </si>
  <si>
    <t>　清　　須　　市</t>
  </si>
  <si>
    <t>豊山北</t>
  </si>
  <si>
    <t>愛西市全域の場合</t>
  </si>
  <si>
    <t>清須</t>
  </si>
  <si>
    <t>清洲東部</t>
  </si>
  <si>
    <t>清洲北部</t>
  </si>
  <si>
    <t>北名古屋</t>
  </si>
  <si>
    <t>岩崎香久山</t>
  </si>
  <si>
    <t>岩崎台</t>
  </si>
  <si>
    <t>弥富市</t>
  </si>
  <si>
    <t>北名古屋市</t>
  </si>
  <si>
    <t>弥　　富　　市</t>
  </si>
  <si>
    <t>三重・桑名郡</t>
  </si>
  <si>
    <t>万場北</t>
  </si>
  <si>
    <t>北　名　古　屋　市</t>
  </si>
  <si>
    <t>瑞鳳</t>
  </si>
  <si>
    <t>瀬戸南山</t>
  </si>
  <si>
    <t>尾張旭市全域の場合</t>
  </si>
  <si>
    <t>　　　　　　　　　　　　　をプラス</t>
  </si>
  <si>
    <t>*1 愛西市を含む</t>
  </si>
  <si>
    <t xml:space="preserve"> 弥富市全域の場合</t>
  </si>
  <si>
    <t>羽黒東部</t>
  </si>
  <si>
    <t>桃花台北部</t>
  </si>
  <si>
    <t>連絡先</t>
  </si>
  <si>
    <t>サイズ</t>
  </si>
  <si>
    <t>*1</t>
  </si>
  <si>
    <t>*4</t>
  </si>
  <si>
    <t>弥富北部</t>
  </si>
  <si>
    <t>稲沢市全域の場合</t>
  </si>
  <si>
    <t>大口町全域の場合</t>
  </si>
  <si>
    <t>日進市全域の場合</t>
  </si>
  <si>
    <t>飛島村</t>
  </si>
  <si>
    <t>岩倉市全域の場合
　　　　　　　　　</t>
  </si>
  <si>
    <t xml:space="preserve"> 江南市加納馬場 150枚を</t>
  </si>
  <si>
    <t>　　　　プラス</t>
  </si>
  <si>
    <t>プラス</t>
  </si>
  <si>
    <t>*2　守山区  　100枚含む</t>
  </si>
  <si>
    <t>折込日</t>
  </si>
  <si>
    <t>春日井宮町</t>
  </si>
  <si>
    <t>尾張坂下</t>
  </si>
  <si>
    <t>高蔵寺
ニュータウン</t>
  </si>
  <si>
    <t>藤山台</t>
  </si>
  <si>
    <t>高森台</t>
  </si>
  <si>
    <t>中央台</t>
  </si>
  <si>
    <t>岩成台</t>
  </si>
  <si>
    <t>石尾台</t>
  </si>
  <si>
    <t>小牧中央</t>
  </si>
  <si>
    <t>小牧南部</t>
  </si>
  <si>
    <t>小牧北外山</t>
  </si>
  <si>
    <t>小牧陶</t>
  </si>
  <si>
    <t>小牧北部</t>
  </si>
  <si>
    <t>小牧北里</t>
  </si>
  <si>
    <t>小牧小木</t>
  </si>
  <si>
    <t>小牧三ツ渕</t>
  </si>
  <si>
    <t>小牧間々</t>
  </si>
  <si>
    <t>大口町一部含む</t>
  </si>
  <si>
    <t>*1</t>
  </si>
  <si>
    <t>小牧村中</t>
  </si>
  <si>
    <t>味岡</t>
  </si>
  <si>
    <t>小牧原</t>
  </si>
  <si>
    <t>小牧東部</t>
  </si>
  <si>
    <t>小牧本庄</t>
  </si>
  <si>
    <t>小牧池の内</t>
  </si>
  <si>
    <t>桃花台東部</t>
  </si>
  <si>
    <t>桃花台西部</t>
  </si>
  <si>
    <t>西春</t>
  </si>
  <si>
    <t>豊明</t>
  </si>
  <si>
    <t>*1 東海市 1,050枚含む</t>
  </si>
  <si>
    <t>尾張大野</t>
  </si>
  <si>
    <t>鬼崎</t>
  </si>
  <si>
    <t>多屋</t>
  </si>
  <si>
    <t>常滑</t>
  </si>
  <si>
    <t>東浦町</t>
  </si>
  <si>
    <t>東浦森岡</t>
  </si>
  <si>
    <t>緒川</t>
  </si>
  <si>
    <t>石浜</t>
  </si>
  <si>
    <t>緒川新田</t>
  </si>
  <si>
    <t>*1</t>
  </si>
  <si>
    <t>東ヶ丘</t>
  </si>
  <si>
    <t>阿久比町</t>
  </si>
  <si>
    <t>阿久比</t>
  </si>
  <si>
    <t>坂部</t>
  </si>
  <si>
    <t>武豊町</t>
  </si>
  <si>
    <t>富貴</t>
  </si>
  <si>
    <t>美浜町</t>
  </si>
  <si>
    <t>野間</t>
  </si>
  <si>
    <t>内海</t>
  </si>
  <si>
    <t>*2</t>
  </si>
  <si>
    <t>師崎</t>
  </si>
  <si>
    <t>*1 阿久比町 500枚含む</t>
  </si>
  <si>
    <t>*2 日間賀島、篠島地区を含む</t>
  </si>
  <si>
    <t>菱野団地</t>
  </si>
  <si>
    <t>原山台</t>
  </si>
  <si>
    <t>八幡台</t>
  </si>
  <si>
    <t>萩山台</t>
  </si>
  <si>
    <t>瀬戸南部</t>
  </si>
  <si>
    <t>瀬戸幡山</t>
  </si>
  <si>
    <t>瀬戸山口</t>
  </si>
  <si>
    <t>三郷</t>
  </si>
  <si>
    <t>平池</t>
  </si>
  <si>
    <t>尾張旭北部</t>
  </si>
  <si>
    <t>旭新居</t>
  </si>
  <si>
    <t>*1</t>
  </si>
  <si>
    <t>*2</t>
  </si>
  <si>
    <t xml:space="preserve"> 守山区大森　2,400枚</t>
  </si>
  <si>
    <t>古知野北部</t>
  </si>
  <si>
    <t>西春西部</t>
  </si>
  <si>
    <t>　あ　　ま　　市</t>
  </si>
  <si>
    <t>旧甚目寺町</t>
  </si>
  <si>
    <t>旧七宝町</t>
  </si>
  <si>
    <t>旧美和町</t>
  </si>
  <si>
    <t>あま市</t>
  </si>
  <si>
    <t>　　　　</t>
  </si>
  <si>
    <t>春日井市
一部含む</t>
  </si>
  <si>
    <t xml:space="preserve"> 稲沢市稲沢六角堂    700枚</t>
  </si>
  <si>
    <t xml:space="preserve"> 　　　中小田井          150枚</t>
  </si>
  <si>
    <t>清須市一部
含む</t>
  </si>
  <si>
    <t>春日井西部</t>
  </si>
  <si>
    <t>半田北部</t>
  </si>
  <si>
    <t>東海北部</t>
  </si>
  <si>
    <t>折込数</t>
  </si>
  <si>
    <t>半田青山</t>
  </si>
  <si>
    <t>大府駅西</t>
  </si>
  <si>
    <t>愛知郡</t>
  </si>
  <si>
    <t>長久手市</t>
  </si>
  <si>
    <t>常滑南部</t>
  </si>
  <si>
    <t>中水野</t>
  </si>
  <si>
    <t>清須市全域の場合</t>
  </si>
  <si>
    <t xml:space="preserve">東海市全域の場合
　知多市八幡新田 1,050枚
　　　　　　　　　　　　をプラス
</t>
  </si>
  <si>
    <t>東郷白鳥</t>
  </si>
  <si>
    <t>勝川</t>
  </si>
  <si>
    <t>N</t>
  </si>
  <si>
    <t>NM</t>
  </si>
  <si>
    <t>一宮春明</t>
  </si>
  <si>
    <t>苅安賀</t>
  </si>
  <si>
    <t>尾西みなみ</t>
  </si>
  <si>
    <t>木曽川(宇佐見)</t>
  </si>
  <si>
    <t/>
  </si>
  <si>
    <t>今伊勢東</t>
  </si>
  <si>
    <t>一宮尾西</t>
  </si>
  <si>
    <t>新一宮</t>
  </si>
  <si>
    <t>尾西南部</t>
  </si>
  <si>
    <t>＊1稲沢市200枚含む</t>
  </si>
  <si>
    <t>*2</t>
  </si>
  <si>
    <t>*3</t>
  </si>
  <si>
    <t>下津北部</t>
  </si>
  <si>
    <t>片原一色</t>
  </si>
  <si>
    <t>*４</t>
  </si>
  <si>
    <t>平和西部</t>
  </si>
  <si>
    <t>平和東部</t>
  </si>
  <si>
    <t>Y</t>
  </si>
  <si>
    <t>稲沢駅前</t>
  </si>
  <si>
    <t>一宮市尾西明地200枚をﾌﾟﾗｽ</t>
  </si>
  <si>
    <t>*1 清須市 700枚含む</t>
  </si>
  <si>
    <t xml:space="preserve">*2 清須市 350枚含む
</t>
  </si>
  <si>
    <t xml:space="preserve">　　一宮市 400枚含む
</t>
  </si>
  <si>
    <t>*3 一宮市 350枚含む</t>
  </si>
  <si>
    <t>尾張津島</t>
  </si>
  <si>
    <t>津島西部</t>
  </si>
  <si>
    <t>*２</t>
  </si>
  <si>
    <t>津島北部</t>
  </si>
  <si>
    <t>神守</t>
  </si>
  <si>
    <t>津島南部</t>
  </si>
  <si>
    <t xml:space="preserve">津島市全域の場合
</t>
  </si>
  <si>
    <t>*3 あま市 550枚含む</t>
  </si>
  <si>
    <t>*4 愛西市を含む</t>
  </si>
  <si>
    <t xml:space="preserve">   愛西市永和 350枚をプラス</t>
  </si>
  <si>
    <t xml:space="preserve"> 西区小田井           1,300枚</t>
  </si>
  <si>
    <t>*1 清須市 200枚含む</t>
  </si>
  <si>
    <t>豊山町全域の場合
 北区喜惣治　350枚をプラス</t>
  </si>
  <si>
    <t>NＭ</t>
  </si>
  <si>
    <t>NＭ</t>
  </si>
  <si>
    <t xml:space="preserve">  丹羽郡扶桑山名200枚をプラス</t>
  </si>
  <si>
    <t>*2　江南市　200枚含む</t>
  </si>
  <si>
    <t>*1　丹羽郡大口町100枚含む</t>
  </si>
  <si>
    <t>春日井桃山</t>
  </si>
  <si>
    <t>ＡY</t>
  </si>
  <si>
    <t xml:space="preserve"> 名東区梅森　350枚をプラス</t>
  </si>
  <si>
    <t>N</t>
  </si>
  <si>
    <t>長久手北部</t>
  </si>
  <si>
    <t>岩倉東部</t>
  </si>
  <si>
    <t>東海大高</t>
  </si>
  <si>
    <t>ＮＭ</t>
  </si>
  <si>
    <t>ＮＭ</t>
  </si>
  <si>
    <t>ＮAM</t>
  </si>
  <si>
    <t>ＮAM</t>
  </si>
  <si>
    <t>ＮAM</t>
  </si>
  <si>
    <t>ＮAMＩ</t>
  </si>
  <si>
    <t>ＮＭ</t>
  </si>
  <si>
    <t>NＭ</t>
  </si>
  <si>
    <t>NAM</t>
  </si>
  <si>
    <t>NAＭ</t>
  </si>
  <si>
    <t>N</t>
  </si>
  <si>
    <t>勝川東部</t>
  </si>
  <si>
    <t>ＮＭ</t>
  </si>
  <si>
    <t>ＮＭ</t>
  </si>
  <si>
    <t>Ｎ</t>
  </si>
  <si>
    <t>Ｎ</t>
  </si>
  <si>
    <t>東郷町</t>
  </si>
  <si>
    <t>ＮM</t>
  </si>
  <si>
    <t>ＮM</t>
  </si>
  <si>
    <t>ＮＭY</t>
  </si>
  <si>
    <t>ＮAMＹ</t>
  </si>
  <si>
    <t>ＮＡＭ</t>
  </si>
  <si>
    <t>奥町今伊勢</t>
  </si>
  <si>
    <t>下津浅野</t>
  </si>
  <si>
    <t>木曽川</t>
  </si>
  <si>
    <t>大里</t>
  </si>
  <si>
    <t>愛西市の
一部を含む</t>
  </si>
  <si>
    <t xml:space="preserve">　　弥富市350枚含む
</t>
  </si>
  <si>
    <t>蟹江町全域の場合</t>
  </si>
  <si>
    <t xml:space="preserve"> 　　　平田　　　　　　    350枚</t>
  </si>
  <si>
    <t xml:space="preserve">            稲沢下津       350枚　　</t>
  </si>
  <si>
    <t>北名古屋市北名古屋 200枚</t>
  </si>
  <si>
    <t>をプラス</t>
  </si>
  <si>
    <t>清須市の一部を含む</t>
  </si>
  <si>
    <t>江南まんだら寺前</t>
  </si>
  <si>
    <t>鷹来</t>
  </si>
  <si>
    <t xml:space="preserve"> 守山区守山本地 250枚を</t>
  </si>
  <si>
    <t>*1　守山区  1,100枚含む</t>
  </si>
  <si>
    <t xml:space="preserve"> 名東区極楽350枚をプラス</t>
  </si>
  <si>
    <t>ＮM</t>
  </si>
  <si>
    <t>*1 愛西市 600枚含む</t>
  </si>
  <si>
    <t>*1 津島市1750枚</t>
  </si>
  <si>
    <t>　　蟹江町650枚含む</t>
  </si>
  <si>
    <t>*1 名古屋市中川区350枚含む</t>
  </si>
  <si>
    <t>*1 一宮市    750枚
     岩倉市    150枚含む</t>
  </si>
  <si>
    <t xml:space="preserve">一宮市全域の場合
江南市　加納馬場　　750枚
稲沢市下津　 400枚
稲沢市　下津北部　350枚
            をプラス
</t>
  </si>
  <si>
    <t xml:space="preserve"> 愛西市永和 1,750枚をプラス</t>
  </si>
  <si>
    <t xml:space="preserve"> 津島市津島西部    600枚</t>
  </si>
  <si>
    <r>
      <rPr>
        <sz val="9"/>
        <rFont val="ＭＳ Ｐ明朝"/>
        <family val="1"/>
      </rPr>
      <t>江南市全域の場合</t>
    </r>
    <r>
      <rPr>
        <sz val="8"/>
        <rFont val="ＭＳ Ｐ明朝"/>
        <family val="1"/>
      </rPr>
      <t xml:space="preserve">
  丹羽郡柏森650枚をプラス</t>
    </r>
  </si>
  <si>
    <t>瀬戸市全域の場合</t>
  </si>
  <si>
    <t>多治見市多治見（両藤舎）</t>
  </si>
  <si>
    <t>100枚プラス</t>
  </si>
  <si>
    <t>新尾張旭</t>
  </si>
  <si>
    <t xml:space="preserve"> 天白区梅が丘　650枚をプラス</t>
  </si>
  <si>
    <t>東海市</t>
  </si>
  <si>
    <t>弥富北部（旧佐屋町）　　　　　　　　　　　　＊弥富市参照　　　　　　　　　　　　　　　　　　　津島（旧立田村・八開村）　　　　　　　　　　　　　　　　＊津島市参照</t>
  </si>
  <si>
    <t>　愛西市永和650枚</t>
  </si>
  <si>
    <t>阿久比町全域の場合
　東ヶ丘 500枚をプラス</t>
  </si>
  <si>
    <t>春日井高校前</t>
  </si>
  <si>
    <t>平成29年後期（8月1日以降）</t>
  </si>
  <si>
    <t>*4 愛西市 550枚含む</t>
  </si>
  <si>
    <t>*2 愛西市 2,200枚含む</t>
  </si>
  <si>
    <t xml:space="preserve"> 津島市津島北部 2,200枚</t>
  </si>
  <si>
    <t xml:space="preserve"> 稲沢市祖父江南部 550枚</t>
  </si>
  <si>
    <t>　名古屋市中川区富田50枚をプラス</t>
  </si>
  <si>
    <t>*1 江南市    650枚
    大口町    950枚含む</t>
  </si>
  <si>
    <t>　柏森　　　950枚</t>
  </si>
  <si>
    <t>　小牧市小牧村中100枚をプラス　</t>
  </si>
  <si>
    <t xml:space="preserve"> 名東区森孝　　350枚</t>
  </si>
  <si>
    <t>長久手市全域の場合</t>
  </si>
  <si>
    <t>甚目寺西部</t>
  </si>
  <si>
    <t>あま清洲</t>
  </si>
  <si>
    <t>*1 あま市1,450枚含む</t>
  </si>
  <si>
    <t xml:space="preserve"> 清須市あま清州 1,450枚をプラス</t>
  </si>
  <si>
    <t>あま市全域の場合
 津島市青塚 550枚をﾌﾟﾗｽ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</si>
</sst>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&quot;¥&quot;#,##0_);[Red]\(&quot;¥&quot;#,##0\)"/>
    <numFmt numFmtId="186" formatCode="#,##0;[Red]\-#,##0;"/>
    <numFmt numFmtId="187" formatCode="m&quot;月&quot;d&quot;日&quot;\(aaa\)"/>
    <numFmt numFmtId="188" formatCode="0_);[Red]\(0\)"/>
    <numFmt numFmtId="189" formatCode="[$-F400]h:mm:ss\ AM/PM"/>
    <numFmt numFmtId="190" formatCode="0.0_ "/>
    <numFmt numFmtId="191" formatCode="0.0_);[Red]\(0.0\)"/>
    <numFmt numFmtId="192" formatCode="#,##0.0_ ;[Red]\-#,##0.0\ "/>
    <numFmt numFmtId="193" formatCode="0.0_ ;[Red]\-0.0\ "/>
    <numFmt numFmtId="194" formatCode="0.00_ "/>
    <numFmt numFmtId="195" formatCode="yyyy&quot;年&quot;m&quot;月&quot;;@"/>
    <numFmt numFmtId="196" formatCode="[$-F800]dddd\,\ mmmm\ dd\,\ yyyy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5"/>
      <name val="ＭＳ Ｐゴシック"/>
      <family val="3"/>
    </font>
    <font>
      <sz val="5"/>
      <name val="ＭＳ Ｐ明朝"/>
      <family val="1"/>
    </font>
    <font>
      <sz val="8"/>
      <name val="ＭＳ Ｐゴシック"/>
      <family val="3"/>
    </font>
    <font>
      <b/>
      <sz val="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5.5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7"/>
      <name val="Century"/>
      <family val="1"/>
    </font>
    <font>
      <sz val="9"/>
      <name val="Century"/>
      <family val="1"/>
    </font>
    <font>
      <b/>
      <sz val="9"/>
      <name val="ＭＳ Ｐ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.5"/>
      <name val="ＭＳ Ｐゴシック"/>
      <family val="3"/>
    </font>
    <font>
      <sz val="8.6"/>
      <name val="ＭＳ Ｐゴシック"/>
      <family val="3"/>
    </font>
    <font>
      <sz val="4"/>
      <name val="ＭＳ Ｐゴシック"/>
      <family val="3"/>
    </font>
    <font>
      <b/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848">
    <xf numFmtId="0" fontId="0" fillId="0" borderId="0" xfId="0" applyAlignment="1">
      <alignment/>
    </xf>
    <xf numFmtId="186" fontId="2" fillId="0" borderId="10" xfId="49" applyNumberFormat="1" applyFont="1" applyBorder="1" applyAlignment="1">
      <alignment horizontal="left" vertical="top"/>
    </xf>
    <xf numFmtId="186" fontId="2" fillId="0" borderId="11" xfId="49" applyNumberFormat="1" applyFont="1" applyBorder="1" applyAlignment="1">
      <alignment vertical="top"/>
    </xf>
    <xf numFmtId="186" fontId="18" fillId="0" borderId="0" xfId="49" applyNumberFormat="1" applyFont="1" applyBorder="1" applyAlignment="1">
      <alignment horizontal="center" vertical="center"/>
    </xf>
    <xf numFmtId="186" fontId="0" fillId="0" borderId="0" xfId="49" applyNumberFormat="1" applyFont="1" applyBorder="1" applyAlignment="1">
      <alignment/>
    </xf>
    <xf numFmtId="186" fontId="18" fillId="0" borderId="0" xfId="49" applyNumberFormat="1" applyFont="1" applyAlignment="1">
      <alignment horizontal="center" vertical="center"/>
    </xf>
    <xf numFmtId="186" fontId="0" fillId="0" borderId="0" xfId="49" applyNumberFormat="1" applyFont="1" applyAlignment="1">
      <alignment/>
    </xf>
    <xf numFmtId="186" fontId="0" fillId="0" borderId="12" xfId="49" applyNumberFormat="1" applyFont="1" applyBorder="1" applyAlignment="1">
      <alignment/>
    </xf>
    <xf numFmtId="186" fontId="18" fillId="0" borderId="0" xfId="49" applyNumberFormat="1" applyFont="1" applyFill="1" applyAlignment="1">
      <alignment horizontal="center" vertical="center"/>
    </xf>
    <xf numFmtId="186" fontId="0" fillId="0" borderId="13" xfId="49" applyNumberFormat="1" applyFont="1" applyFill="1" applyBorder="1" applyAlignment="1">
      <alignment horizontal="center" vertical="center"/>
    </xf>
    <xf numFmtId="186" fontId="6" fillId="0" borderId="14" xfId="49" applyNumberFormat="1" applyFont="1" applyFill="1" applyBorder="1" applyAlignment="1">
      <alignment vertical="center"/>
    </xf>
    <xf numFmtId="186" fontId="0" fillId="0" borderId="15" xfId="49" applyNumberFormat="1" applyFont="1" applyBorder="1" applyAlignment="1">
      <alignment horizontal="distributed" vertical="center"/>
    </xf>
    <xf numFmtId="186" fontId="6" fillId="0" borderId="16" xfId="49" applyNumberFormat="1" applyFont="1" applyFill="1" applyBorder="1" applyAlignment="1">
      <alignment vertical="center"/>
    </xf>
    <xf numFmtId="186" fontId="0" fillId="0" borderId="17" xfId="49" applyNumberFormat="1" applyFont="1" applyFill="1" applyBorder="1" applyAlignment="1">
      <alignment horizontal="center" vertical="center"/>
    </xf>
    <xf numFmtId="186" fontId="6" fillId="0" borderId="18" xfId="49" applyNumberFormat="1" applyFont="1" applyFill="1" applyBorder="1" applyAlignment="1">
      <alignment vertical="center"/>
    </xf>
    <xf numFmtId="186" fontId="0" fillId="0" borderId="19" xfId="49" applyNumberFormat="1" applyFont="1" applyFill="1" applyBorder="1" applyAlignment="1">
      <alignment horizontal="center" vertical="center"/>
    </xf>
    <xf numFmtId="186" fontId="6" fillId="0" borderId="0" xfId="49" applyNumberFormat="1" applyFont="1" applyFill="1" applyAlignment="1">
      <alignment horizontal="center" vertical="center"/>
    </xf>
    <xf numFmtId="186" fontId="6" fillId="0" borderId="20" xfId="49" applyNumberFormat="1" applyFont="1" applyBorder="1" applyAlignment="1">
      <alignment horizontal="distributed" vertical="center"/>
    </xf>
    <xf numFmtId="186" fontId="6" fillId="0" borderId="15" xfId="49" applyNumberFormat="1" applyFont="1" applyBorder="1" applyAlignment="1">
      <alignment horizontal="distributed" vertical="center"/>
    </xf>
    <xf numFmtId="186" fontId="2" fillId="0" borderId="21" xfId="49" applyNumberFormat="1" applyFont="1" applyBorder="1" applyAlignment="1">
      <alignment vertical="top"/>
    </xf>
    <xf numFmtId="186" fontId="0" fillId="0" borderId="22" xfId="49" applyNumberFormat="1" applyFont="1" applyBorder="1" applyAlignment="1">
      <alignment/>
    </xf>
    <xf numFmtId="186" fontId="0" fillId="0" borderId="23" xfId="49" applyNumberFormat="1" applyFont="1" applyBorder="1" applyAlignment="1">
      <alignment/>
    </xf>
    <xf numFmtId="186" fontId="3" fillId="0" borderId="0" xfId="49" applyNumberFormat="1" applyFont="1" applyAlignment="1">
      <alignment horizontal="left" vertical="center"/>
    </xf>
    <xf numFmtId="186" fontId="25" fillId="0" borderId="0" xfId="49" applyNumberFormat="1" applyFont="1" applyAlignment="1">
      <alignment horizontal="left" vertical="center"/>
    </xf>
    <xf numFmtId="186" fontId="0" fillId="0" borderId="0" xfId="49" applyNumberFormat="1" applyFont="1" applyAlignment="1">
      <alignment vertical="center"/>
    </xf>
    <xf numFmtId="186" fontId="10" fillId="0" borderId="0" xfId="49" applyNumberFormat="1" applyFont="1" applyAlignment="1">
      <alignment horizontal="right" vertical="center"/>
    </xf>
    <xf numFmtId="186" fontId="10" fillId="0" borderId="0" xfId="49" applyNumberFormat="1" applyFont="1" applyAlignment="1">
      <alignment vertical="center"/>
    </xf>
    <xf numFmtId="186" fontId="6" fillId="0" borderId="24" xfId="49" applyNumberFormat="1" applyFont="1" applyBorder="1" applyAlignment="1">
      <alignment/>
    </xf>
    <xf numFmtId="186" fontId="6" fillId="0" borderId="25" xfId="49" applyNumberFormat="1" applyFont="1" applyBorder="1" applyAlignment="1">
      <alignment horizontal="distributed" vertical="center"/>
    </xf>
    <xf numFmtId="186" fontId="17" fillId="0" borderId="26" xfId="49" applyNumberFormat="1" applyFont="1" applyBorder="1" applyAlignment="1">
      <alignment horizontal="center" vertical="center"/>
    </xf>
    <xf numFmtId="186" fontId="6" fillId="0" borderId="27" xfId="49" applyNumberFormat="1" applyFont="1" applyBorder="1" applyAlignment="1">
      <alignment horizontal="right" vertical="center"/>
    </xf>
    <xf numFmtId="186" fontId="4" fillId="0" borderId="25" xfId="49" applyNumberFormat="1" applyFont="1" applyBorder="1" applyAlignment="1">
      <alignment vertical="center"/>
    </xf>
    <xf numFmtId="186" fontId="6" fillId="0" borderId="28" xfId="49" applyNumberFormat="1" applyFont="1" applyBorder="1" applyAlignment="1">
      <alignment/>
    </xf>
    <xf numFmtId="186" fontId="17" fillId="0" borderId="29" xfId="49" applyNumberFormat="1" applyFont="1" applyBorder="1" applyAlignment="1">
      <alignment horizontal="center" vertical="center"/>
    </xf>
    <xf numFmtId="186" fontId="6" fillId="0" borderId="30" xfId="49" applyNumberFormat="1" applyFont="1" applyBorder="1" applyAlignment="1">
      <alignment horizontal="right" vertical="center"/>
    </xf>
    <xf numFmtId="186" fontId="4" fillId="0" borderId="15" xfId="49" applyNumberFormat="1" applyFont="1" applyBorder="1" applyAlignment="1">
      <alignment vertical="center"/>
    </xf>
    <xf numFmtId="186" fontId="8" fillId="0" borderId="0" xfId="49" applyNumberFormat="1" applyFont="1" applyBorder="1" applyAlignment="1">
      <alignment vertical="center"/>
    </xf>
    <xf numFmtId="186" fontId="14" fillId="0" borderId="0" xfId="49" applyNumberFormat="1" applyFont="1" applyBorder="1" applyAlignment="1">
      <alignment horizontal="center" vertical="center"/>
    </xf>
    <xf numFmtId="186" fontId="8" fillId="0" borderId="0" xfId="49" applyNumberFormat="1" applyFont="1" applyBorder="1" applyAlignment="1">
      <alignment horizontal="right" vertical="center"/>
    </xf>
    <xf numFmtId="186" fontId="8" fillId="0" borderId="31" xfId="49" applyNumberFormat="1" applyFont="1" applyBorder="1" applyAlignment="1">
      <alignment vertical="center"/>
    </xf>
    <xf numFmtId="186" fontId="6" fillId="0" borderId="0" xfId="49" applyNumberFormat="1" applyFont="1" applyAlignment="1">
      <alignment vertical="center"/>
    </xf>
    <xf numFmtId="186" fontId="17" fillId="0" borderId="29" xfId="49" applyNumberFormat="1" applyFont="1" applyBorder="1" applyAlignment="1">
      <alignment horizontal="center" vertical="center" wrapText="1"/>
    </xf>
    <xf numFmtId="186" fontId="1" fillId="0" borderId="28" xfId="49" applyNumberFormat="1" applyFont="1" applyBorder="1" applyAlignment="1">
      <alignment horizontal="center" vertical="center" wrapText="1"/>
    </xf>
    <xf numFmtId="186" fontId="2" fillId="0" borderId="15" xfId="49" applyNumberFormat="1" applyFont="1" applyBorder="1" applyAlignment="1">
      <alignment horizontal="distributed" vertical="center"/>
    </xf>
    <xf numFmtId="186" fontId="6" fillId="0" borderId="32" xfId="49" applyNumberFormat="1" applyFont="1" applyBorder="1" applyAlignment="1">
      <alignment/>
    </xf>
    <xf numFmtId="186" fontId="6" fillId="0" borderId="33" xfId="49" applyNumberFormat="1" applyFont="1" applyBorder="1" applyAlignment="1">
      <alignment horizontal="distributed" vertical="center"/>
    </xf>
    <xf numFmtId="186" fontId="17" fillId="0" borderId="34" xfId="49" applyNumberFormat="1" applyFont="1" applyBorder="1" applyAlignment="1">
      <alignment horizontal="center" vertical="center"/>
    </xf>
    <xf numFmtId="186" fontId="6" fillId="0" borderId="35" xfId="49" applyNumberFormat="1" applyFont="1" applyBorder="1" applyAlignment="1">
      <alignment horizontal="right" vertical="center"/>
    </xf>
    <xf numFmtId="186" fontId="4" fillId="0" borderId="33" xfId="49" applyNumberFormat="1" applyFont="1" applyBorder="1" applyAlignment="1">
      <alignment vertical="center"/>
    </xf>
    <xf numFmtId="186" fontId="22" fillId="0" borderId="15" xfId="49" applyNumberFormat="1" applyFont="1" applyBorder="1" applyAlignment="1">
      <alignment horizontal="distributed" vertical="center"/>
    </xf>
    <xf numFmtId="186" fontId="14" fillId="0" borderId="29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vertical="center" wrapText="1"/>
    </xf>
    <xf numFmtId="186" fontId="13" fillId="0" borderId="31" xfId="49" applyNumberFormat="1" applyFont="1" applyBorder="1" applyAlignment="1">
      <alignment vertical="center" wrapText="1"/>
    </xf>
    <xf numFmtId="186" fontId="16" fillId="0" borderId="20" xfId="49" applyNumberFormat="1" applyFont="1" applyBorder="1" applyAlignment="1">
      <alignment horizontal="distributed" vertical="center"/>
    </xf>
    <xf numFmtId="186" fontId="17" fillId="0" borderId="36" xfId="49" applyNumberFormat="1" applyFont="1" applyBorder="1" applyAlignment="1">
      <alignment horizontal="center" vertical="center"/>
    </xf>
    <xf numFmtId="186" fontId="6" fillId="0" borderId="37" xfId="49" applyNumberFormat="1" applyFont="1" applyBorder="1" applyAlignment="1">
      <alignment horizontal="right" vertical="center"/>
    </xf>
    <xf numFmtId="186" fontId="4" fillId="0" borderId="20" xfId="49" applyNumberFormat="1" applyFont="1" applyBorder="1" applyAlignment="1">
      <alignment vertical="center"/>
    </xf>
    <xf numFmtId="186" fontId="14" fillId="0" borderId="36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vertical="center"/>
    </xf>
    <xf numFmtId="186" fontId="15" fillId="0" borderId="0" xfId="49" applyNumberFormat="1" applyFont="1" applyBorder="1" applyAlignment="1">
      <alignment horizontal="center" vertical="center"/>
    </xf>
    <xf numFmtId="186" fontId="13" fillId="0" borderId="0" xfId="49" applyNumberFormat="1" applyFont="1" applyBorder="1" applyAlignment="1">
      <alignment horizontal="right" vertical="center"/>
    </xf>
    <xf numFmtId="186" fontId="13" fillId="0" borderId="31" xfId="49" applyNumberFormat="1" applyFont="1" applyBorder="1" applyAlignment="1">
      <alignment vertical="center"/>
    </xf>
    <xf numFmtId="186" fontId="6" fillId="0" borderId="11" xfId="49" applyNumberFormat="1" applyFont="1" applyBorder="1" applyAlignment="1">
      <alignment/>
    </xf>
    <xf numFmtId="186" fontId="9" fillId="0" borderId="21" xfId="49" applyNumberFormat="1" applyFont="1" applyBorder="1" applyAlignment="1">
      <alignment vertical="center"/>
    </xf>
    <xf numFmtId="186" fontId="9" fillId="0" borderId="38" xfId="49" applyNumberFormat="1" applyFont="1" applyBorder="1" applyAlignment="1">
      <alignment horizontal="center" vertical="center"/>
    </xf>
    <xf numFmtId="186" fontId="9" fillId="0" borderId="38" xfId="49" applyNumberFormat="1" applyFont="1" applyBorder="1" applyAlignment="1">
      <alignment horizontal="right" vertical="center"/>
    </xf>
    <xf numFmtId="186" fontId="9" fillId="0" borderId="23" xfId="49" applyNumberFormat="1" applyFont="1" applyBorder="1" applyAlignment="1">
      <alignment vertical="center"/>
    </xf>
    <xf numFmtId="186" fontId="0" fillId="0" borderId="0" xfId="49" applyNumberFormat="1" applyFont="1" applyAlignment="1">
      <alignment horizontal="center"/>
    </xf>
    <xf numFmtId="186" fontId="6" fillId="0" borderId="0" xfId="49" applyNumberFormat="1" applyFont="1" applyAlignment="1">
      <alignment horizontal="center"/>
    </xf>
    <xf numFmtId="186" fontId="13" fillId="0" borderId="0" xfId="49" applyNumberFormat="1" applyFont="1" applyAlignment="1">
      <alignment/>
    </xf>
    <xf numFmtId="186" fontId="13" fillId="0" borderId="0" xfId="49" applyNumberFormat="1" applyFont="1" applyBorder="1" applyAlignment="1">
      <alignment vertical="top"/>
    </xf>
    <xf numFmtId="186" fontId="13" fillId="0" borderId="31" xfId="49" applyNumberFormat="1" applyFont="1" applyBorder="1" applyAlignment="1">
      <alignment vertical="top"/>
    </xf>
    <xf numFmtId="186" fontId="13" fillId="0" borderId="0" xfId="49" applyNumberFormat="1" applyFont="1" applyBorder="1" applyAlignment="1">
      <alignment vertical="top" wrapText="1"/>
    </xf>
    <xf numFmtId="186" fontId="13" fillId="0" borderId="31" xfId="49" applyNumberFormat="1" applyFont="1" applyBorder="1" applyAlignment="1">
      <alignment vertical="top" wrapText="1"/>
    </xf>
    <xf numFmtId="186" fontId="0" fillId="0" borderId="0" xfId="49" applyNumberFormat="1" applyFont="1" applyBorder="1" applyAlignment="1">
      <alignment vertical="top" wrapText="1"/>
    </xf>
    <xf numFmtId="186" fontId="7" fillId="0" borderId="38" xfId="49" applyNumberFormat="1" applyFont="1" applyBorder="1" applyAlignment="1">
      <alignment vertical="top"/>
    </xf>
    <xf numFmtId="186" fontId="7" fillId="0" borderId="23" xfId="49" applyNumberFormat="1" applyFont="1" applyBorder="1" applyAlignment="1">
      <alignment vertical="top"/>
    </xf>
    <xf numFmtId="186" fontId="6" fillId="0" borderId="0" xfId="49" applyNumberFormat="1" applyFont="1" applyAlignment="1">
      <alignment/>
    </xf>
    <xf numFmtId="186" fontId="13" fillId="0" borderId="0" xfId="49" applyNumberFormat="1" applyFont="1" applyAlignment="1">
      <alignment vertical="top" wrapText="1"/>
    </xf>
    <xf numFmtId="186" fontId="6" fillId="0" borderId="39" xfId="49" applyNumberFormat="1" applyFont="1" applyBorder="1" applyAlignment="1">
      <alignment horizontal="distributed" vertical="center"/>
    </xf>
    <xf numFmtId="186" fontId="6" fillId="0" borderId="40" xfId="49" applyNumberFormat="1" applyFont="1" applyBorder="1" applyAlignment="1">
      <alignment horizontal="right" vertical="center"/>
    </xf>
    <xf numFmtId="186" fontId="4" fillId="0" borderId="39" xfId="49" applyNumberFormat="1" applyFont="1" applyBorder="1" applyAlignment="1">
      <alignment vertical="center"/>
    </xf>
    <xf numFmtId="186" fontId="17" fillId="0" borderId="41" xfId="49" applyNumberFormat="1" applyFont="1" applyBorder="1" applyAlignment="1">
      <alignment horizontal="center" vertical="center"/>
    </xf>
    <xf numFmtId="186" fontId="0" fillId="0" borderId="31" xfId="49" applyNumberFormat="1" applyFont="1" applyBorder="1" applyAlignment="1">
      <alignment/>
    </xf>
    <xf numFmtId="186" fontId="6" fillId="0" borderId="42" xfId="49" applyNumberFormat="1" applyFont="1" applyBorder="1" applyAlignment="1">
      <alignment horizontal="distributed" vertical="center"/>
    </xf>
    <xf numFmtId="186" fontId="17" fillId="0" borderId="43" xfId="49" applyNumberFormat="1" applyFont="1" applyBorder="1" applyAlignment="1">
      <alignment horizontal="center" vertical="center"/>
    </xf>
    <xf numFmtId="186" fontId="6" fillId="0" borderId="44" xfId="49" applyNumberFormat="1" applyFont="1" applyBorder="1" applyAlignment="1">
      <alignment horizontal="right" vertical="center"/>
    </xf>
    <xf numFmtId="186" fontId="4" fillId="0" borderId="42" xfId="49" applyNumberFormat="1" applyFont="1" applyBorder="1" applyAlignment="1">
      <alignment vertical="center"/>
    </xf>
    <xf numFmtId="186" fontId="13" fillId="0" borderId="38" xfId="49" applyNumberFormat="1" applyFont="1" applyBorder="1" applyAlignment="1">
      <alignment vertical="top"/>
    </xf>
    <xf numFmtId="186" fontId="13" fillId="0" borderId="23" xfId="49" applyNumberFormat="1" applyFont="1" applyBorder="1" applyAlignment="1">
      <alignment vertical="top"/>
    </xf>
    <xf numFmtId="186" fontId="2" fillId="0" borderId="42" xfId="49" applyNumberFormat="1" applyFont="1" applyBorder="1" applyAlignment="1">
      <alignment horizontal="distributed" vertical="center"/>
    </xf>
    <xf numFmtId="186" fontId="2" fillId="0" borderId="11" xfId="49" applyNumberFormat="1" applyFont="1" applyBorder="1" applyAlignment="1">
      <alignment horizontal="center"/>
    </xf>
    <xf numFmtId="186" fontId="6" fillId="0" borderId="21" xfId="49" applyNumberFormat="1" applyFont="1" applyBorder="1" applyAlignment="1">
      <alignment horizontal="distributed" vertical="center"/>
    </xf>
    <xf numFmtId="186" fontId="17" fillId="0" borderId="45" xfId="49" applyNumberFormat="1" applyFont="1" applyBorder="1" applyAlignment="1">
      <alignment horizontal="center" vertical="center"/>
    </xf>
    <xf numFmtId="186" fontId="6" fillId="0" borderId="46" xfId="49" applyNumberFormat="1" applyFont="1" applyBorder="1" applyAlignment="1">
      <alignment horizontal="right" vertical="center"/>
    </xf>
    <xf numFmtId="186" fontId="4" fillId="0" borderId="21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horizontal="center" vertical="top" wrapText="1"/>
    </xf>
    <xf numFmtId="186" fontId="13" fillId="0" borderId="31" xfId="49" applyNumberFormat="1" applyFont="1" applyBorder="1" applyAlignment="1">
      <alignment horizontal="center" vertical="top" wrapText="1"/>
    </xf>
    <xf numFmtId="186" fontId="2" fillId="0" borderId="47" xfId="49" applyNumberFormat="1" applyFont="1" applyBorder="1" applyAlignment="1">
      <alignment horizontal="center" vertical="center"/>
    </xf>
    <xf numFmtId="186" fontId="1" fillId="0" borderId="10" xfId="49" applyNumberFormat="1" applyFont="1" applyBorder="1" applyAlignment="1">
      <alignment horizontal="center" vertical="center" wrapText="1"/>
    </xf>
    <xf numFmtId="186" fontId="16" fillId="0" borderId="15" xfId="49" applyNumberFormat="1" applyFont="1" applyBorder="1" applyAlignment="1">
      <alignment horizontal="distributed" vertical="center"/>
    </xf>
    <xf numFmtId="186" fontId="7" fillId="0" borderId="38" xfId="49" applyNumberFormat="1" applyFont="1" applyBorder="1" applyAlignment="1">
      <alignment horizontal="center" vertical="center"/>
    </xf>
    <xf numFmtId="186" fontId="7" fillId="0" borderId="38" xfId="49" applyNumberFormat="1" applyFont="1" applyBorder="1" applyAlignment="1">
      <alignment horizontal="right" vertical="center"/>
    </xf>
    <xf numFmtId="186" fontId="7" fillId="0" borderId="23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horizontal="left" vertical="center"/>
    </xf>
    <xf numFmtId="186" fontId="2" fillId="0" borderId="31" xfId="49" applyNumberFormat="1" applyFont="1" applyBorder="1" applyAlignment="1">
      <alignment wrapText="1"/>
    </xf>
    <xf numFmtId="186" fontId="13" fillId="0" borderId="0" xfId="49" applyNumberFormat="1" applyFont="1" applyBorder="1" applyAlignment="1">
      <alignment/>
    </xf>
    <xf numFmtId="186" fontId="15" fillId="0" borderId="0" xfId="49" applyNumberFormat="1" applyFont="1" applyBorder="1" applyAlignment="1">
      <alignment horizontal="center"/>
    </xf>
    <xf numFmtId="186" fontId="5" fillId="0" borderId="0" xfId="49" applyNumberFormat="1" applyFont="1" applyAlignment="1">
      <alignment vertical="top"/>
    </xf>
    <xf numFmtId="186" fontId="5" fillId="0" borderId="31" xfId="49" applyNumberFormat="1" applyFont="1" applyBorder="1" applyAlignment="1">
      <alignment vertical="top"/>
    </xf>
    <xf numFmtId="186" fontId="0" fillId="0" borderId="31" xfId="49" applyNumberFormat="1" applyFont="1" applyBorder="1" applyAlignment="1">
      <alignment/>
    </xf>
    <xf numFmtId="186" fontId="13" fillId="0" borderId="0" xfId="49" applyNumberFormat="1" applyFont="1" applyBorder="1" applyAlignment="1">
      <alignment/>
    </xf>
    <xf numFmtId="186" fontId="1" fillId="0" borderId="28" xfId="49" applyNumberFormat="1" applyFont="1" applyBorder="1" applyAlignment="1">
      <alignment horizontal="center" vertical="center"/>
    </xf>
    <xf numFmtId="186" fontId="14" fillId="0" borderId="28" xfId="49" applyNumberFormat="1" applyFont="1" applyBorder="1" applyAlignment="1">
      <alignment horizontal="center" vertical="center"/>
    </xf>
    <xf numFmtId="186" fontId="6" fillId="0" borderId="15" xfId="49" applyNumberFormat="1" applyFont="1" applyBorder="1" applyAlignment="1">
      <alignment horizontal="left" vertical="center"/>
    </xf>
    <xf numFmtId="186" fontId="6" fillId="0" borderId="33" xfId="49" applyNumberFormat="1" applyFont="1" applyBorder="1" applyAlignment="1">
      <alignment horizontal="left" vertical="center"/>
    </xf>
    <xf numFmtId="186" fontId="2" fillId="0" borderId="39" xfId="49" applyNumberFormat="1" applyFont="1" applyBorder="1" applyAlignment="1">
      <alignment vertical="top"/>
    </xf>
    <xf numFmtId="186" fontId="17" fillId="0" borderId="29" xfId="49" applyNumberFormat="1" applyFont="1" applyFill="1" applyBorder="1" applyAlignment="1">
      <alignment horizontal="center" vertical="center"/>
    </xf>
    <xf numFmtId="186" fontId="10" fillId="0" borderId="38" xfId="49" applyNumberFormat="1" applyFont="1" applyBorder="1" applyAlignment="1">
      <alignment horizontal="right" vertical="center"/>
    </xf>
    <xf numFmtId="186" fontId="14" fillId="0" borderId="26" xfId="49" applyNumberFormat="1" applyFont="1" applyBorder="1" applyAlignment="1">
      <alignment horizontal="center" vertical="center"/>
    </xf>
    <xf numFmtId="186" fontId="14" fillId="0" borderId="29" xfId="49" applyNumberFormat="1" applyFont="1" applyBorder="1" applyAlignment="1">
      <alignment horizontal="center" vertical="center" wrapText="1"/>
    </xf>
    <xf numFmtId="186" fontId="0" fillId="0" borderId="48" xfId="49" applyNumberFormat="1" applyFont="1" applyBorder="1" applyAlignment="1">
      <alignment vertical="center"/>
    </xf>
    <xf numFmtId="186" fontId="0" fillId="0" borderId="49" xfId="49" applyNumberFormat="1" applyFont="1" applyBorder="1" applyAlignment="1">
      <alignment vertical="center"/>
    </xf>
    <xf numFmtId="186" fontId="6" fillId="0" borderId="50" xfId="49" applyNumberFormat="1" applyFont="1" applyBorder="1" applyAlignment="1">
      <alignment vertical="center"/>
    </xf>
    <xf numFmtId="186" fontId="7" fillId="0" borderId="0" xfId="49" applyNumberFormat="1" applyFont="1" applyAlignment="1">
      <alignment horizontal="left" vertical="top"/>
    </xf>
    <xf numFmtId="186" fontId="17" fillId="0" borderId="43" xfId="49" applyNumberFormat="1" applyFont="1" applyBorder="1" applyAlignment="1">
      <alignment horizontal="center" vertical="center" wrapText="1"/>
    </xf>
    <xf numFmtId="186" fontId="25" fillId="0" borderId="0" xfId="49" applyNumberFormat="1" applyFont="1" applyAlignment="1">
      <alignment horizontal="left" vertical="center" shrinkToFit="1"/>
    </xf>
    <xf numFmtId="186" fontId="13" fillId="0" borderId="0" xfId="49" applyNumberFormat="1" applyFont="1" applyAlignment="1">
      <alignment shrinkToFit="1"/>
    </xf>
    <xf numFmtId="186" fontId="0" fillId="0" borderId="0" xfId="49" applyNumberFormat="1" applyFont="1" applyAlignment="1">
      <alignment shrinkToFit="1"/>
    </xf>
    <xf numFmtId="186" fontId="4" fillId="0" borderId="25" xfId="49" applyNumberFormat="1" applyFont="1" applyBorder="1" applyAlignment="1">
      <alignment vertical="center" shrinkToFit="1"/>
    </xf>
    <xf numFmtId="186" fontId="4" fillId="0" borderId="15" xfId="49" applyNumberFormat="1" applyFont="1" applyBorder="1" applyAlignment="1">
      <alignment vertical="center" shrinkToFit="1"/>
    </xf>
    <xf numFmtId="186" fontId="4" fillId="0" borderId="33" xfId="49" applyNumberFormat="1" applyFont="1" applyBorder="1" applyAlignment="1">
      <alignment vertical="center" shrinkToFit="1"/>
    </xf>
    <xf numFmtId="186" fontId="9" fillId="0" borderId="21" xfId="49" applyNumberFormat="1" applyFont="1" applyBorder="1" applyAlignment="1">
      <alignment vertical="center" shrinkToFit="1"/>
    </xf>
    <xf numFmtId="186" fontId="0" fillId="0" borderId="0" xfId="49" applyNumberFormat="1" applyFont="1" applyAlignment="1">
      <alignment vertical="center" shrinkToFit="1"/>
    </xf>
    <xf numFmtId="186" fontId="0" fillId="0" borderId="39" xfId="49" applyNumberFormat="1" applyFont="1" applyBorder="1" applyAlignment="1">
      <alignment/>
    </xf>
    <xf numFmtId="186" fontId="8" fillId="0" borderId="0" xfId="49" applyNumberFormat="1" applyFont="1" applyBorder="1" applyAlignment="1">
      <alignment horizontal="left" vertical="top" wrapText="1"/>
    </xf>
    <xf numFmtId="186" fontId="6" fillId="0" borderId="0" xfId="49" applyNumberFormat="1" applyFont="1" applyBorder="1" applyAlignment="1">
      <alignment/>
    </xf>
    <xf numFmtId="186" fontId="6" fillId="0" borderId="0" xfId="49" applyNumberFormat="1" applyFont="1" applyBorder="1" applyAlignment="1">
      <alignment horizontal="center" vertical="center"/>
    </xf>
    <xf numFmtId="186" fontId="6" fillId="0" borderId="0" xfId="49" applyNumberFormat="1" applyFont="1" applyBorder="1" applyAlignment="1">
      <alignment vertical="center"/>
    </xf>
    <xf numFmtId="186" fontId="13" fillId="0" borderId="0" xfId="49" applyNumberFormat="1" applyFont="1" applyBorder="1" applyAlignment="1">
      <alignment vertical="center" shrinkToFit="1"/>
    </xf>
    <xf numFmtId="186" fontId="9" fillId="0" borderId="0" xfId="49" applyNumberFormat="1" applyFont="1" applyBorder="1" applyAlignment="1">
      <alignment vertical="center"/>
    </xf>
    <xf numFmtId="186" fontId="9" fillId="0" borderId="0" xfId="49" applyNumberFormat="1" applyFont="1" applyBorder="1" applyAlignment="1">
      <alignment horizontal="center" vertical="center"/>
    </xf>
    <xf numFmtId="186" fontId="9" fillId="0" borderId="0" xfId="49" applyNumberFormat="1" applyFont="1" applyBorder="1" applyAlignment="1">
      <alignment vertical="center" shrinkToFit="1"/>
    </xf>
    <xf numFmtId="186" fontId="17" fillId="0" borderId="42" xfId="49" applyNumberFormat="1" applyFont="1" applyBorder="1" applyAlignment="1">
      <alignment horizontal="center" vertical="center"/>
    </xf>
    <xf numFmtId="186" fontId="2" fillId="0" borderId="10" xfId="49" applyNumberFormat="1" applyFont="1" applyBorder="1" applyAlignment="1">
      <alignment horizontal="center" shrinkToFit="1"/>
    </xf>
    <xf numFmtId="186" fontId="7" fillId="0" borderId="0" xfId="49" applyNumberFormat="1" applyFont="1" applyBorder="1" applyAlignment="1">
      <alignment horizontal="center" vertical="center"/>
    </xf>
    <xf numFmtId="186" fontId="7" fillId="0" borderId="0" xfId="49" applyNumberFormat="1" applyFont="1" applyBorder="1" applyAlignment="1">
      <alignment horizontal="right" vertical="center"/>
    </xf>
    <xf numFmtId="186" fontId="7" fillId="0" borderId="0" xfId="49" applyNumberFormat="1" applyFont="1" applyBorder="1" applyAlignment="1">
      <alignment vertical="center"/>
    </xf>
    <xf numFmtId="186" fontId="6" fillId="0" borderId="51" xfId="49" applyNumberFormat="1" applyFont="1" applyBorder="1" applyAlignment="1">
      <alignment/>
    </xf>
    <xf numFmtId="186" fontId="2" fillId="0" borderId="10" xfId="49" applyNumberFormat="1" applyFont="1" applyBorder="1" applyAlignment="1">
      <alignment horizontal="center" vertical="center" wrapText="1"/>
    </xf>
    <xf numFmtId="186" fontId="6" fillId="0" borderId="12" xfId="49" applyNumberFormat="1" applyFont="1" applyBorder="1" applyAlignment="1">
      <alignment/>
    </xf>
    <xf numFmtId="186" fontId="27" fillId="0" borderId="0" xfId="49" applyNumberFormat="1" applyFont="1" applyAlignment="1">
      <alignment vertical="center"/>
    </xf>
    <xf numFmtId="186" fontId="13" fillId="0" borderId="0" xfId="49" applyNumberFormat="1" applyFont="1" applyAlignment="1">
      <alignment vertical="center"/>
    </xf>
    <xf numFmtId="186" fontId="5" fillId="0" borderId="0" xfId="49" applyNumberFormat="1" applyFont="1" applyAlignment="1">
      <alignment/>
    </xf>
    <xf numFmtId="186" fontId="5" fillId="0" borderId="31" xfId="49" applyNumberFormat="1" applyFont="1" applyBorder="1" applyAlignment="1">
      <alignment/>
    </xf>
    <xf numFmtId="186" fontId="0" fillId="0" borderId="21" xfId="49" applyNumberFormat="1" applyFont="1" applyFill="1" applyBorder="1" applyAlignment="1">
      <alignment horizontal="center" vertical="center"/>
    </xf>
    <xf numFmtId="186" fontId="0" fillId="0" borderId="21" xfId="49" applyNumberFormat="1" applyFont="1" applyBorder="1" applyAlignment="1">
      <alignment/>
    </xf>
    <xf numFmtId="186" fontId="19" fillId="0" borderId="21" xfId="49" applyNumberFormat="1" applyFont="1" applyBorder="1" applyAlignment="1">
      <alignment/>
    </xf>
    <xf numFmtId="186" fontId="2" fillId="0" borderId="22" xfId="49" applyNumberFormat="1" applyFont="1" applyBorder="1" applyAlignment="1">
      <alignment vertical="top"/>
    </xf>
    <xf numFmtId="186" fontId="2" fillId="0" borderId="28" xfId="49" applyNumberFormat="1" applyFont="1" applyBorder="1" applyAlignment="1">
      <alignment vertical="center"/>
    </xf>
    <xf numFmtId="186" fontId="2" fillId="0" borderId="32" xfId="49" applyNumberFormat="1" applyFont="1" applyBorder="1" applyAlignment="1">
      <alignment vertical="center"/>
    </xf>
    <xf numFmtId="186" fontId="0" fillId="0" borderId="24" xfId="49" applyNumberFormat="1" applyFont="1" applyBorder="1" applyAlignment="1">
      <alignment/>
    </xf>
    <xf numFmtId="186" fontId="0" fillId="0" borderId="28" xfId="49" applyNumberFormat="1" applyFont="1" applyBorder="1" applyAlignment="1">
      <alignment/>
    </xf>
    <xf numFmtId="186" fontId="0" fillId="0" borderId="32" xfId="49" applyNumberFormat="1" applyFont="1" applyBorder="1" applyAlignment="1">
      <alignment/>
    </xf>
    <xf numFmtId="186" fontId="23" fillId="0" borderId="28" xfId="49" applyNumberFormat="1" applyFont="1" applyBorder="1" applyAlignment="1">
      <alignment vertical="center"/>
    </xf>
    <xf numFmtId="186" fontId="6" fillId="0" borderId="21" xfId="49" applyNumberFormat="1" applyFont="1" applyBorder="1" applyAlignment="1">
      <alignment horizontal="center" vertical="center"/>
    </xf>
    <xf numFmtId="186" fontId="6" fillId="0" borderId="45" xfId="49" applyNumberFormat="1" applyFont="1" applyBorder="1" applyAlignment="1">
      <alignment horizontal="center" vertical="center"/>
    </xf>
    <xf numFmtId="186" fontId="22" fillId="0" borderId="24" xfId="49" applyNumberFormat="1" applyFont="1" applyBorder="1" applyAlignment="1">
      <alignment/>
    </xf>
    <xf numFmtId="186" fontId="22" fillId="0" borderId="28" xfId="49" applyNumberFormat="1" applyFont="1" applyBorder="1" applyAlignment="1">
      <alignment/>
    </xf>
    <xf numFmtId="186" fontId="20" fillId="0" borderId="28" xfId="49" applyNumberFormat="1" applyFont="1" applyBorder="1" applyAlignment="1">
      <alignment horizontal="center" vertical="center" wrapText="1"/>
    </xf>
    <xf numFmtId="186" fontId="2" fillId="0" borderId="28" xfId="49" applyNumberFormat="1" applyFont="1" applyBorder="1" applyAlignment="1">
      <alignment vertical="center" wrapText="1"/>
    </xf>
    <xf numFmtId="186" fontId="22" fillId="0" borderId="32" xfId="49" applyNumberFormat="1" applyFont="1" applyBorder="1" applyAlignment="1">
      <alignment/>
    </xf>
    <xf numFmtId="186" fontId="2" fillId="0" borderId="10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horizontal="center" vertical="center"/>
    </xf>
    <xf numFmtId="186" fontId="2" fillId="0" borderId="52" xfId="49" applyNumberFormat="1" applyFont="1" applyBorder="1" applyAlignment="1">
      <alignment horizontal="center" vertical="center"/>
    </xf>
    <xf numFmtId="186" fontId="22" fillId="0" borderId="10" xfId="49" applyNumberFormat="1" applyFont="1" applyBorder="1" applyAlignment="1">
      <alignment/>
    </xf>
    <xf numFmtId="186" fontId="22" fillId="0" borderId="52" xfId="49" applyNumberFormat="1" applyFont="1" applyBorder="1" applyAlignment="1">
      <alignment/>
    </xf>
    <xf numFmtId="186" fontId="6" fillId="0" borderId="38" xfId="49" applyNumberFormat="1" applyFont="1" applyBorder="1" applyAlignment="1">
      <alignment horizontal="center" vertical="center"/>
    </xf>
    <xf numFmtId="186" fontId="2" fillId="0" borderId="52" xfId="49" applyNumberFormat="1" applyFont="1" applyBorder="1" applyAlignment="1">
      <alignment horizontal="center"/>
    </xf>
    <xf numFmtId="186" fontId="22" fillId="0" borderId="11" xfId="49" applyNumberFormat="1" applyFont="1" applyBorder="1" applyAlignment="1">
      <alignment/>
    </xf>
    <xf numFmtId="186" fontId="22" fillId="0" borderId="47" xfId="49" applyNumberFormat="1" applyFont="1" applyBorder="1" applyAlignment="1">
      <alignment/>
    </xf>
    <xf numFmtId="186" fontId="16" fillId="0" borderId="28" xfId="49" applyNumberFormat="1" applyFont="1" applyBorder="1" applyAlignment="1">
      <alignment vertical="center"/>
    </xf>
    <xf numFmtId="186" fontId="6" fillId="0" borderId="53" xfId="49" applyNumberFormat="1" applyFont="1" applyBorder="1" applyAlignment="1">
      <alignment vertical="center"/>
    </xf>
    <xf numFmtId="186" fontId="6" fillId="0" borderId="21" xfId="49" applyNumberFormat="1" applyFont="1" applyBorder="1" applyAlignment="1">
      <alignment vertical="center"/>
    </xf>
    <xf numFmtId="186" fontId="2" fillId="0" borderId="54" xfId="49" applyNumberFormat="1" applyFont="1" applyBorder="1" applyAlignment="1">
      <alignment vertical="center" shrinkToFit="1"/>
    </xf>
    <xf numFmtId="186" fontId="2" fillId="0" borderId="15" xfId="49" applyNumberFormat="1" applyFont="1" applyBorder="1" applyAlignment="1">
      <alignment vertical="center"/>
    </xf>
    <xf numFmtId="186" fontId="2" fillId="0" borderId="48" xfId="49" applyNumberFormat="1" applyFont="1" applyBorder="1" applyAlignment="1">
      <alignment vertical="center" shrinkToFit="1"/>
    </xf>
    <xf numFmtId="186" fontId="2" fillId="0" borderId="33" xfId="49" applyNumberFormat="1" applyFont="1" applyBorder="1" applyAlignment="1">
      <alignment vertical="center"/>
    </xf>
    <xf numFmtId="186" fontId="2" fillId="0" borderId="20" xfId="49" applyNumberFormat="1" applyFont="1" applyBorder="1" applyAlignment="1">
      <alignment vertical="center"/>
    </xf>
    <xf numFmtId="186" fontId="2" fillId="0" borderId="49" xfId="49" applyNumberFormat="1" applyFont="1" applyBorder="1" applyAlignment="1">
      <alignment vertical="center" shrinkToFit="1"/>
    </xf>
    <xf numFmtId="186" fontId="2" fillId="0" borderId="42" xfId="49" applyNumberFormat="1" applyFont="1" applyBorder="1" applyAlignment="1">
      <alignment vertical="center"/>
    </xf>
    <xf numFmtId="186" fontId="2" fillId="0" borderId="55" xfId="49" applyNumberFormat="1" applyFont="1" applyBorder="1" applyAlignment="1">
      <alignment vertical="center" shrinkToFit="1"/>
    </xf>
    <xf numFmtId="186" fontId="2" fillId="0" borderId="56" xfId="49" applyNumberFormat="1" applyFont="1" applyBorder="1" applyAlignment="1">
      <alignment vertical="center" shrinkToFit="1"/>
    </xf>
    <xf numFmtId="186" fontId="2" fillId="0" borderId="0" xfId="49" applyNumberFormat="1" applyFont="1" applyBorder="1" applyAlignment="1">
      <alignment vertical="center"/>
    </xf>
    <xf numFmtId="186" fontId="0" fillId="0" borderId="48" xfId="49" applyNumberFormat="1" applyFont="1" applyBorder="1" applyAlignment="1">
      <alignment vertical="center"/>
    </xf>
    <xf numFmtId="186" fontId="0" fillId="0" borderId="49" xfId="49" applyNumberFormat="1" applyFont="1" applyBorder="1" applyAlignment="1">
      <alignment vertical="center"/>
    </xf>
    <xf numFmtId="186" fontId="0" fillId="0" borderId="56" xfId="49" applyNumberFormat="1" applyFont="1" applyBorder="1" applyAlignment="1">
      <alignment vertical="center"/>
    </xf>
    <xf numFmtId="186" fontId="6" fillId="0" borderId="23" xfId="49" applyNumberFormat="1" applyFont="1" applyBorder="1" applyAlignment="1">
      <alignment/>
    </xf>
    <xf numFmtId="186" fontId="7" fillId="0" borderId="38" xfId="49" applyNumberFormat="1" applyFont="1" applyBorder="1" applyAlignment="1">
      <alignment vertical="center"/>
    </xf>
    <xf numFmtId="186" fontId="29" fillId="0" borderId="0" xfId="49" applyNumberFormat="1" applyFont="1" applyAlignment="1">
      <alignment horizontal="left" vertical="center"/>
    </xf>
    <xf numFmtId="186" fontId="29" fillId="0" borderId="0" xfId="49" applyNumberFormat="1" applyFont="1" applyAlignment="1">
      <alignment horizontal="left" vertical="center" shrinkToFit="1"/>
    </xf>
    <xf numFmtId="186" fontId="2" fillId="0" borderId="57" xfId="49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186" fontId="0" fillId="0" borderId="0" xfId="49" applyNumberFormat="1" applyFont="1" applyAlignment="1">
      <alignment/>
    </xf>
    <xf numFmtId="186" fontId="22" fillId="0" borderId="28" xfId="49" applyNumberFormat="1" applyFont="1" applyBorder="1" applyAlignment="1">
      <alignment vertical="center"/>
    </xf>
    <xf numFmtId="186" fontId="22" fillId="0" borderId="47" xfId="49" applyNumberFormat="1" applyFont="1" applyBorder="1" applyAlignment="1">
      <alignment vertical="center"/>
    </xf>
    <xf numFmtId="186" fontId="0" fillId="0" borderId="28" xfId="49" applyNumberFormat="1" applyFont="1" applyBorder="1" applyAlignment="1">
      <alignment/>
    </xf>
    <xf numFmtId="186" fontId="0" fillId="0" borderId="32" xfId="49" applyNumberFormat="1" applyFont="1" applyBorder="1" applyAlignment="1">
      <alignment/>
    </xf>
    <xf numFmtId="186" fontId="0" fillId="0" borderId="24" xfId="49" applyNumberFormat="1" applyFont="1" applyBorder="1" applyAlignment="1">
      <alignment/>
    </xf>
    <xf numFmtId="186" fontId="0" fillId="0" borderId="52" xfId="49" applyNumberFormat="1" applyFont="1" applyBorder="1" applyAlignment="1">
      <alignment/>
    </xf>
    <xf numFmtId="186" fontId="22" fillId="0" borderId="24" xfId="49" applyNumberFormat="1" applyFont="1" applyBorder="1" applyAlignment="1">
      <alignment vertical="center"/>
    </xf>
    <xf numFmtId="186" fontId="22" fillId="0" borderId="0" xfId="49" applyNumberFormat="1" applyFont="1" applyAlignment="1">
      <alignment/>
    </xf>
    <xf numFmtId="186" fontId="22" fillId="0" borderId="52" xfId="49" applyNumberFormat="1" applyFont="1" applyBorder="1" applyAlignment="1">
      <alignment vertical="center"/>
    </xf>
    <xf numFmtId="186" fontId="22" fillId="0" borderId="21" xfId="49" applyNumberFormat="1" applyFont="1" applyBorder="1" applyAlignment="1">
      <alignment/>
    </xf>
    <xf numFmtId="186" fontId="21" fillId="0" borderId="0" xfId="49" applyNumberFormat="1" applyFont="1" applyBorder="1" applyAlignment="1">
      <alignment horizontal="left" vertical="top" wrapText="1"/>
    </xf>
    <xf numFmtId="186" fontId="8" fillId="0" borderId="0" xfId="49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86" fontId="0" fillId="0" borderId="0" xfId="49" applyNumberFormat="1" applyFont="1" applyAlignment="1">
      <alignment vertical="top" wrapText="1"/>
    </xf>
    <xf numFmtId="186" fontId="13" fillId="0" borderId="38" xfId="49" applyNumberFormat="1" applyFont="1" applyBorder="1" applyAlignment="1">
      <alignment vertical="top" wrapText="1"/>
    </xf>
    <xf numFmtId="186" fontId="13" fillId="0" borderId="39" xfId="49" applyNumberFormat="1" applyFont="1" applyBorder="1" applyAlignment="1">
      <alignment vertical="top"/>
    </xf>
    <xf numFmtId="186" fontId="2" fillId="0" borderId="15" xfId="49" applyNumberFormat="1" applyFont="1" applyBorder="1" applyAlignment="1">
      <alignment horizontal="distributed" vertical="center"/>
    </xf>
    <xf numFmtId="186" fontId="2" fillId="0" borderId="11" xfId="49" applyNumberFormat="1" applyFont="1" applyBorder="1" applyAlignment="1">
      <alignment vertical="top" shrinkToFit="1"/>
    </xf>
    <xf numFmtId="187" fontId="2" fillId="0" borderId="10" xfId="49" applyNumberFormat="1" applyFont="1" applyBorder="1" applyAlignment="1">
      <alignment vertical="top"/>
    </xf>
    <xf numFmtId="186" fontId="2" fillId="0" borderId="58" xfId="49" applyNumberFormat="1" applyFont="1" applyBorder="1" applyAlignment="1">
      <alignment horizontal="left" vertical="top"/>
    </xf>
    <xf numFmtId="187" fontId="19" fillId="0" borderId="12" xfId="49" applyNumberFormat="1" applyFont="1" applyBorder="1" applyAlignment="1">
      <alignment vertical="center"/>
    </xf>
    <xf numFmtId="186" fontId="6" fillId="0" borderId="47" xfId="49" applyNumberFormat="1" applyFont="1" applyFill="1" applyBorder="1" applyAlignment="1">
      <alignment horizontal="distributed" vertical="center"/>
    </xf>
    <xf numFmtId="186" fontId="6" fillId="0" borderId="56" xfId="49" applyNumberFormat="1" applyFont="1" applyFill="1" applyBorder="1" applyAlignment="1">
      <alignment vertical="center"/>
    </xf>
    <xf numFmtId="186" fontId="6" fillId="0" borderId="28" xfId="49" applyNumberFormat="1" applyFont="1" applyFill="1" applyBorder="1" applyAlignment="1">
      <alignment horizontal="distributed" vertical="center"/>
    </xf>
    <xf numFmtId="186" fontId="6" fillId="0" borderId="48" xfId="49" applyNumberFormat="1" applyFont="1" applyFill="1" applyBorder="1" applyAlignment="1">
      <alignment vertical="center"/>
    </xf>
    <xf numFmtId="186" fontId="16" fillId="0" borderId="28" xfId="49" applyNumberFormat="1" applyFont="1" applyFill="1" applyBorder="1" applyAlignment="1">
      <alignment horizontal="distributed" vertical="center"/>
    </xf>
    <xf numFmtId="186" fontId="6" fillId="0" borderId="52" xfId="49" applyNumberFormat="1" applyFont="1" applyFill="1" applyBorder="1" applyAlignment="1">
      <alignment horizontal="distributed" vertical="center"/>
    </xf>
    <xf numFmtId="186" fontId="6" fillId="0" borderId="59" xfId="49" applyNumberFormat="1" applyFont="1" applyFill="1" applyBorder="1" applyAlignment="1">
      <alignment vertical="center"/>
    </xf>
    <xf numFmtId="186" fontId="6" fillId="0" borderId="60" xfId="49" applyNumberFormat="1" applyFont="1" applyFill="1" applyBorder="1" applyAlignment="1">
      <alignment vertical="center"/>
    </xf>
    <xf numFmtId="186" fontId="6" fillId="0" borderId="50" xfId="49" applyNumberFormat="1" applyFont="1" applyFill="1" applyBorder="1" applyAlignment="1">
      <alignment vertical="center"/>
    </xf>
    <xf numFmtId="186" fontId="2" fillId="0" borderId="61" xfId="49" applyNumberFormat="1" applyFont="1" applyBorder="1" applyAlignment="1">
      <alignment horizontal="right" vertical="center"/>
    </xf>
    <xf numFmtId="186" fontId="2" fillId="0" borderId="62" xfId="49" applyNumberFormat="1" applyFont="1" applyBorder="1" applyAlignment="1">
      <alignment horizontal="right" vertical="center"/>
    </xf>
    <xf numFmtId="186" fontId="2" fillId="0" borderId="63" xfId="49" applyNumberFormat="1" applyFont="1" applyBorder="1" applyAlignment="1">
      <alignment horizontal="right" vertical="center"/>
    </xf>
    <xf numFmtId="186" fontId="2" fillId="0" borderId="64" xfId="49" applyNumberFormat="1" applyFont="1" applyFill="1" applyBorder="1" applyAlignment="1">
      <alignment horizontal="right" vertical="center"/>
    </xf>
    <xf numFmtId="186" fontId="13" fillId="0" borderId="0" xfId="49" applyNumberFormat="1" applyFont="1" applyAlignment="1">
      <alignment horizontal="left" vertical="top" wrapText="1"/>
    </xf>
    <xf numFmtId="188" fontId="0" fillId="0" borderId="39" xfId="49" applyNumberFormat="1" applyFont="1" applyBorder="1" applyAlignment="1">
      <alignment/>
    </xf>
    <xf numFmtId="186" fontId="0" fillId="0" borderId="59" xfId="49" applyNumberFormat="1" applyFont="1" applyBorder="1" applyAlignment="1">
      <alignment vertical="center"/>
    </xf>
    <xf numFmtId="186" fontId="0" fillId="0" borderId="25" xfId="49" applyNumberFormat="1" applyFont="1" applyBorder="1" applyAlignment="1">
      <alignment vertical="center"/>
    </xf>
    <xf numFmtId="186" fontId="31" fillId="0" borderId="25" xfId="49" applyNumberFormat="1" applyFont="1" applyBorder="1" applyAlignment="1">
      <alignment horizontal="distributed" vertical="center"/>
    </xf>
    <xf numFmtId="186" fontId="2" fillId="0" borderId="27" xfId="49" applyNumberFormat="1" applyFont="1" applyBorder="1" applyAlignment="1">
      <alignment horizontal="right" vertical="center"/>
    </xf>
    <xf numFmtId="186" fontId="2" fillId="0" borderId="24" xfId="49" applyNumberFormat="1" applyFont="1" applyBorder="1" applyAlignment="1">
      <alignment vertical="center"/>
    </xf>
    <xf numFmtId="186" fontId="2" fillId="0" borderId="25" xfId="49" applyNumberFormat="1" applyFont="1" applyBorder="1" applyAlignment="1">
      <alignment horizontal="distributed" vertical="center"/>
    </xf>
    <xf numFmtId="186" fontId="2" fillId="0" borderId="0" xfId="49" applyNumberFormat="1" applyFont="1" applyBorder="1" applyAlignment="1">
      <alignment horizontal="left" vertical="center"/>
    </xf>
    <xf numFmtId="186" fontId="2" fillId="0" borderId="0" xfId="49" applyNumberFormat="1" applyFont="1" applyBorder="1" applyAlignment="1">
      <alignment horizontal="right" vertical="center"/>
    </xf>
    <xf numFmtId="186" fontId="2" fillId="0" borderId="31" xfId="49" applyNumberFormat="1" applyFont="1" applyBorder="1" applyAlignment="1">
      <alignment vertical="center"/>
    </xf>
    <xf numFmtId="186" fontId="0" fillId="0" borderId="15" xfId="49" applyNumberFormat="1" applyFont="1" applyBorder="1" applyAlignment="1">
      <alignment vertical="center"/>
    </xf>
    <xf numFmtId="186" fontId="2" fillId="0" borderId="30" xfId="49" applyNumberFormat="1" applyFont="1" applyBorder="1" applyAlignment="1">
      <alignment horizontal="right" vertical="center"/>
    </xf>
    <xf numFmtId="186" fontId="31" fillId="0" borderId="15" xfId="49" applyNumberFormat="1" applyFont="1" applyBorder="1" applyAlignment="1">
      <alignment horizontal="distributed" vertical="center"/>
    </xf>
    <xf numFmtId="186" fontId="1" fillId="0" borderId="15" xfId="49" applyNumberFormat="1" applyFont="1" applyBorder="1" applyAlignment="1">
      <alignment horizontal="distributed" vertical="center"/>
    </xf>
    <xf numFmtId="186" fontId="2" fillId="0" borderId="0" xfId="49" applyNumberFormat="1" applyFont="1" applyBorder="1" applyAlignment="1">
      <alignment/>
    </xf>
    <xf numFmtId="186" fontId="14" fillId="0" borderId="0" xfId="49" applyNumberFormat="1" applyFont="1" applyBorder="1" applyAlignment="1">
      <alignment horizontal="center"/>
    </xf>
    <xf numFmtId="186" fontId="6" fillId="0" borderId="0" xfId="49" applyNumberFormat="1" applyFont="1" applyBorder="1" applyAlignment="1">
      <alignment horizontal="left" vertical="center"/>
    </xf>
    <xf numFmtId="186" fontId="0" fillId="0" borderId="33" xfId="49" applyNumberFormat="1" applyFont="1" applyBorder="1" applyAlignment="1">
      <alignment vertical="center"/>
    </xf>
    <xf numFmtId="186" fontId="2" fillId="0" borderId="33" xfId="49" applyNumberFormat="1" applyFont="1" applyBorder="1" applyAlignment="1">
      <alignment horizontal="distributed" vertical="center"/>
    </xf>
    <xf numFmtId="186" fontId="2" fillId="0" borderId="35" xfId="49" applyNumberFormat="1" applyFont="1" applyBorder="1" applyAlignment="1">
      <alignment horizontal="right" vertical="center"/>
    </xf>
    <xf numFmtId="186" fontId="2" fillId="0" borderId="46" xfId="49" applyNumberFormat="1" applyFont="1" applyBorder="1" applyAlignment="1">
      <alignment horizontal="right" vertical="center"/>
    </xf>
    <xf numFmtId="186" fontId="6" fillId="0" borderId="50" xfId="49" applyNumberFormat="1" applyFont="1" applyBorder="1" applyAlignment="1">
      <alignment vertical="center" shrinkToFit="1"/>
    </xf>
    <xf numFmtId="186" fontId="6" fillId="0" borderId="11" xfId="49" applyNumberFormat="1" applyFont="1" applyBorder="1" applyAlignment="1">
      <alignment vertical="center"/>
    </xf>
    <xf numFmtId="186" fontId="6" fillId="0" borderId="38" xfId="49" applyNumberFormat="1" applyFont="1" applyBorder="1" applyAlignment="1">
      <alignment horizontal="right" vertical="center"/>
    </xf>
    <xf numFmtId="186" fontId="6" fillId="0" borderId="23" xfId="49" applyNumberFormat="1" applyFont="1" applyBorder="1" applyAlignment="1">
      <alignment vertical="center"/>
    </xf>
    <xf numFmtId="186" fontId="2" fillId="0" borderId="20" xfId="49" applyNumberFormat="1" applyFont="1" applyBorder="1" applyAlignment="1">
      <alignment horizontal="distributed" vertical="center"/>
    </xf>
    <xf numFmtId="186" fontId="2" fillId="0" borderId="15" xfId="49" applyNumberFormat="1" applyFont="1" applyFill="1" applyBorder="1" applyAlignment="1">
      <alignment horizontal="distributed" vertical="center"/>
    </xf>
    <xf numFmtId="186" fontId="32" fillId="0" borderId="15" xfId="49" applyNumberFormat="1" applyFont="1" applyBorder="1" applyAlignment="1">
      <alignment horizontal="distributed" vertical="center"/>
    </xf>
    <xf numFmtId="186" fontId="2" fillId="0" borderId="25" xfId="49" applyNumberFormat="1" applyFont="1" applyBorder="1" applyAlignment="1">
      <alignment horizontal="left" vertical="center"/>
    </xf>
    <xf numFmtId="186" fontId="2" fillId="0" borderId="15" xfId="49" applyNumberFormat="1" applyFont="1" applyBorder="1" applyAlignment="1">
      <alignment horizontal="left" vertical="center"/>
    </xf>
    <xf numFmtId="186" fontId="2" fillId="0" borderId="44" xfId="49" applyNumberFormat="1" applyFont="1" applyBorder="1" applyAlignment="1">
      <alignment horizontal="right" vertical="center"/>
    </xf>
    <xf numFmtId="186" fontId="2" fillId="0" borderId="52" xfId="49" applyNumberFormat="1" applyFont="1" applyBorder="1" applyAlignment="1">
      <alignment vertical="center"/>
    </xf>
    <xf numFmtId="186" fontId="2" fillId="0" borderId="37" xfId="49" applyNumberFormat="1" applyFont="1" applyBorder="1" applyAlignment="1">
      <alignment horizontal="right" vertical="center"/>
    </xf>
    <xf numFmtId="186" fontId="2" fillId="0" borderId="47" xfId="49" applyNumberFormat="1" applyFont="1" applyBorder="1" applyAlignment="1">
      <alignment vertical="center"/>
    </xf>
    <xf numFmtId="186" fontId="2" fillId="0" borderId="39" xfId="49" applyNumberFormat="1" applyFont="1" applyBorder="1" applyAlignment="1">
      <alignment horizontal="distributed" vertical="center"/>
    </xf>
    <xf numFmtId="186" fontId="6" fillId="0" borderId="59" xfId="49" applyNumberFormat="1" applyFont="1" applyBorder="1" applyAlignment="1">
      <alignment vertical="center" shrinkToFit="1"/>
    </xf>
    <xf numFmtId="186" fontId="0" fillId="0" borderId="46" xfId="49" applyNumberFormat="1" applyFont="1" applyBorder="1" applyAlignment="1">
      <alignment horizontal="right" vertical="center"/>
    </xf>
    <xf numFmtId="186" fontId="2" fillId="0" borderId="25" xfId="49" applyNumberFormat="1" applyFont="1" applyFill="1" applyBorder="1" applyAlignment="1">
      <alignment horizontal="distributed" vertical="center"/>
    </xf>
    <xf numFmtId="186" fontId="2" fillId="0" borderId="42" xfId="49" applyNumberFormat="1" applyFont="1" applyFill="1" applyBorder="1" applyAlignment="1">
      <alignment horizontal="distributed" vertical="center"/>
    </xf>
    <xf numFmtId="186" fontId="22" fillId="0" borderId="21" xfId="49" applyNumberFormat="1" applyFont="1" applyBorder="1" applyAlignment="1">
      <alignment horizontal="left" vertical="top" wrapText="1"/>
    </xf>
    <xf numFmtId="186" fontId="2" fillId="0" borderId="45" xfId="49" applyNumberFormat="1" applyFont="1" applyBorder="1" applyAlignment="1">
      <alignment horizontal="left" vertical="top" wrapText="1"/>
    </xf>
    <xf numFmtId="186" fontId="31" fillId="0" borderId="42" xfId="49" applyNumberFormat="1" applyFont="1" applyBorder="1" applyAlignment="1">
      <alignment horizontal="distributed" vertical="center"/>
    </xf>
    <xf numFmtId="186" fontId="2" fillId="0" borderId="21" xfId="49" applyNumberFormat="1" applyFont="1" applyBorder="1" applyAlignment="1">
      <alignment horizontal="distributed" vertical="center"/>
    </xf>
    <xf numFmtId="186" fontId="2" fillId="0" borderId="11" xfId="49" applyNumberFormat="1" applyFont="1" applyBorder="1" applyAlignment="1">
      <alignment vertical="center"/>
    </xf>
    <xf numFmtId="186" fontId="22" fillId="0" borderId="11" xfId="49" applyNumberFormat="1" applyFont="1" applyBorder="1" applyAlignment="1">
      <alignment vertical="center"/>
    </xf>
    <xf numFmtId="186" fontId="2" fillId="0" borderId="30" xfId="49" applyNumberFormat="1" applyFont="1" applyBorder="1" applyAlignment="1">
      <alignment vertical="center"/>
    </xf>
    <xf numFmtId="186" fontId="0" fillId="0" borderId="0" xfId="49" applyNumberFormat="1" applyFont="1" applyAlignment="1">
      <alignment horizontal="distributed" vertical="center"/>
    </xf>
    <xf numFmtId="186" fontId="22" fillId="0" borderId="32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distributed" vertical="center" shrinkToFit="1"/>
    </xf>
    <xf numFmtId="186" fontId="2" fillId="0" borderId="65" xfId="49" applyNumberFormat="1" applyFont="1" applyFill="1" applyBorder="1" applyAlignment="1">
      <alignment vertical="center"/>
    </xf>
    <xf numFmtId="186" fontId="6" fillId="0" borderId="66" xfId="49" applyNumberFormat="1" applyFont="1" applyFill="1" applyBorder="1" applyAlignment="1">
      <alignment vertical="center"/>
    </xf>
    <xf numFmtId="186" fontId="6" fillId="0" borderId="54" xfId="49" applyNumberFormat="1" applyFont="1" applyFill="1" applyBorder="1" applyAlignment="1">
      <alignment vertical="center"/>
    </xf>
    <xf numFmtId="186" fontId="2" fillId="0" borderId="62" xfId="49" applyNumberFormat="1" applyFont="1" applyFill="1" applyBorder="1" applyAlignment="1">
      <alignment vertical="center"/>
    </xf>
    <xf numFmtId="186" fontId="2" fillId="0" borderId="63" xfId="49" applyNumberFormat="1" applyFont="1" applyFill="1" applyBorder="1" applyAlignment="1">
      <alignment vertical="center"/>
    </xf>
    <xf numFmtId="186" fontId="6" fillId="0" borderId="49" xfId="49" applyNumberFormat="1" applyFont="1" applyFill="1" applyBorder="1" applyAlignment="1">
      <alignment vertical="center"/>
    </xf>
    <xf numFmtId="186" fontId="2" fillId="0" borderId="64" xfId="49" applyNumberFormat="1" applyFont="1" applyFill="1" applyBorder="1" applyAlignment="1">
      <alignment vertical="center"/>
    </xf>
    <xf numFmtId="186" fontId="2" fillId="0" borderId="54" xfId="49" applyNumberFormat="1" applyFont="1" applyBorder="1" applyAlignment="1">
      <alignment vertical="center"/>
    </xf>
    <xf numFmtId="186" fontId="2" fillId="0" borderId="24" xfId="49" applyNumberFormat="1" applyFont="1" applyBorder="1" applyAlignment="1">
      <alignment vertical="center" shrinkToFit="1"/>
    </xf>
    <xf numFmtId="186" fontId="2" fillId="0" borderId="26" xfId="49" applyNumberFormat="1" applyFont="1" applyBorder="1" applyAlignment="1">
      <alignment horizontal="left" vertical="center"/>
    </xf>
    <xf numFmtId="186" fontId="2" fillId="0" borderId="26" xfId="49" applyNumberFormat="1" applyFont="1" applyBorder="1" applyAlignment="1">
      <alignment horizontal="center" vertical="center"/>
    </xf>
    <xf numFmtId="186" fontId="2" fillId="0" borderId="48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vertical="center" shrinkToFit="1"/>
    </xf>
    <xf numFmtId="186" fontId="2" fillId="0" borderId="29" xfId="49" applyNumberFormat="1" applyFont="1" applyBorder="1" applyAlignment="1">
      <alignment horizontal="left" vertical="center"/>
    </xf>
    <xf numFmtId="186" fontId="2" fillId="0" borderId="29" xfId="49" applyNumberFormat="1" applyFont="1" applyBorder="1" applyAlignment="1">
      <alignment horizontal="center" vertical="center"/>
    </xf>
    <xf numFmtId="186" fontId="2" fillId="0" borderId="32" xfId="49" applyNumberFormat="1" applyFont="1" applyBorder="1" applyAlignment="1">
      <alignment vertical="center" shrinkToFit="1"/>
    </xf>
    <xf numFmtId="186" fontId="2" fillId="0" borderId="49" xfId="49" applyNumberFormat="1" applyFont="1" applyBorder="1" applyAlignment="1">
      <alignment vertical="center"/>
    </xf>
    <xf numFmtId="186" fontId="6" fillId="0" borderId="11" xfId="49" applyNumberFormat="1" applyFont="1" applyBorder="1" applyAlignment="1">
      <alignment vertical="center" shrinkToFit="1"/>
    </xf>
    <xf numFmtId="186" fontId="2" fillId="0" borderId="27" xfId="49" applyNumberFormat="1" applyFont="1" applyFill="1" applyBorder="1" applyAlignment="1">
      <alignment horizontal="right" vertical="center"/>
    </xf>
    <xf numFmtId="186" fontId="0" fillId="0" borderId="11" xfId="49" applyNumberFormat="1" applyFont="1" applyBorder="1" applyAlignment="1">
      <alignment horizontal="center"/>
    </xf>
    <xf numFmtId="186" fontId="0" fillId="0" borderId="30" xfId="49" applyNumberFormat="1" applyFont="1" applyBorder="1" applyAlignment="1">
      <alignment/>
    </xf>
    <xf numFmtId="186" fontId="0" fillId="0" borderId="42" xfId="49" applyNumberFormat="1" applyFont="1" applyBorder="1" applyAlignment="1">
      <alignment vertical="center"/>
    </xf>
    <xf numFmtId="186" fontId="0" fillId="0" borderId="20" xfId="49" applyNumberFormat="1" applyFont="1" applyBorder="1" applyAlignment="1">
      <alignment vertical="center"/>
    </xf>
    <xf numFmtId="186" fontId="2" fillId="0" borderId="30" xfId="49" applyNumberFormat="1" applyFont="1" applyFill="1" applyBorder="1" applyAlignment="1">
      <alignment horizontal="right" vertical="center"/>
    </xf>
    <xf numFmtId="186" fontId="2" fillId="0" borderId="32" xfId="49" applyNumberFormat="1" applyFont="1" applyFill="1" applyBorder="1" applyAlignment="1">
      <alignment vertical="center"/>
    </xf>
    <xf numFmtId="186" fontId="2" fillId="0" borderId="0" xfId="49" applyNumberFormat="1" applyFont="1" applyBorder="1" applyAlignment="1">
      <alignment wrapText="1"/>
    </xf>
    <xf numFmtId="186" fontId="31" fillId="0" borderId="15" xfId="49" applyNumberFormat="1" applyFont="1" applyBorder="1" applyAlignment="1">
      <alignment horizontal="distributed" vertical="center"/>
    </xf>
    <xf numFmtId="186" fontId="2" fillId="0" borderId="11" xfId="49" applyNumberFormat="1" applyFont="1" applyFill="1" applyBorder="1" applyAlignment="1">
      <alignment horizontal="center" vertical="center"/>
    </xf>
    <xf numFmtId="186" fontId="0" fillId="0" borderId="11" xfId="49" applyNumberFormat="1" applyFont="1" applyFill="1" applyBorder="1" applyAlignment="1">
      <alignment horizontal="center" vertical="center"/>
    </xf>
    <xf numFmtId="186" fontId="6" fillId="0" borderId="12" xfId="49" applyNumberFormat="1" applyFont="1" applyFill="1" applyBorder="1" applyAlignment="1">
      <alignment horizontal="center" vertical="center"/>
    </xf>
    <xf numFmtId="186" fontId="0" fillId="0" borderId="0" xfId="49" applyNumberFormat="1" applyFont="1" applyBorder="1" applyAlignment="1">
      <alignment horizontal="center"/>
    </xf>
    <xf numFmtId="186" fontId="10" fillId="0" borderId="0" xfId="49" applyNumberFormat="1" applyFont="1" applyBorder="1" applyAlignment="1">
      <alignment horizontal="right" vertical="center"/>
    </xf>
    <xf numFmtId="186" fontId="13" fillId="0" borderId="51" xfId="49" applyNumberFormat="1" applyFont="1" applyBorder="1" applyAlignment="1">
      <alignment vertical="top" wrapText="1"/>
    </xf>
    <xf numFmtId="186" fontId="2" fillId="0" borderId="32" xfId="49" applyNumberFormat="1" applyFont="1" applyBorder="1" applyAlignment="1">
      <alignment horizontal="center" vertical="center"/>
    </xf>
    <xf numFmtId="186" fontId="2" fillId="0" borderId="50" xfId="49" applyNumberFormat="1" applyFont="1" applyBorder="1" applyAlignment="1">
      <alignment horizontal="right" vertical="center"/>
    </xf>
    <xf numFmtId="186" fontId="2" fillId="0" borderId="29" xfId="49" applyNumberFormat="1" applyFont="1" applyBorder="1" applyAlignment="1">
      <alignment horizontal="distributed" vertical="center"/>
    </xf>
    <xf numFmtId="186" fontId="2" fillId="0" borderId="34" xfId="49" applyNumberFormat="1" applyFont="1" applyBorder="1" applyAlignment="1">
      <alignment horizontal="distributed" vertical="center"/>
    </xf>
    <xf numFmtId="186" fontId="17" fillId="0" borderId="25" xfId="49" applyNumberFormat="1" applyFont="1" applyBorder="1" applyAlignment="1">
      <alignment horizontal="center" vertical="center"/>
    </xf>
    <xf numFmtId="186" fontId="2" fillId="0" borderId="39" xfId="49" applyNumberFormat="1" applyFont="1" applyBorder="1" applyAlignment="1">
      <alignment vertical="center" shrinkToFit="1"/>
    </xf>
    <xf numFmtId="186" fontId="2" fillId="0" borderId="15" xfId="49" applyNumberFormat="1" applyFont="1" applyBorder="1" applyAlignment="1">
      <alignment vertical="center" shrinkToFit="1"/>
    </xf>
    <xf numFmtId="186" fontId="2" fillId="0" borderId="0" xfId="49" applyNumberFormat="1" applyFont="1" applyBorder="1" applyAlignment="1">
      <alignment vertical="center" shrinkToFit="1"/>
    </xf>
    <xf numFmtId="186" fontId="2" fillId="0" borderId="33" xfId="49" applyNumberFormat="1" applyFont="1" applyBorder="1" applyAlignment="1">
      <alignment vertical="center" shrinkToFit="1"/>
    </xf>
    <xf numFmtId="186" fontId="6" fillId="0" borderId="21" xfId="49" applyNumberFormat="1" applyFont="1" applyBorder="1" applyAlignment="1">
      <alignment vertical="center" shrinkToFit="1"/>
    </xf>
    <xf numFmtId="186" fontId="2" fillId="0" borderId="10" xfId="49" applyNumberFormat="1" applyFont="1" applyBorder="1" applyAlignment="1">
      <alignment vertical="top"/>
    </xf>
    <xf numFmtId="186" fontId="6" fillId="0" borderId="21" xfId="49" applyNumberFormat="1" applyFont="1" applyBorder="1" applyAlignment="1">
      <alignment horizontal="right" vertical="center"/>
    </xf>
    <xf numFmtId="186" fontId="6" fillId="0" borderId="50" xfId="49" applyNumberFormat="1" applyFont="1" applyBorder="1" applyAlignment="1">
      <alignment horizontal="right" vertical="center"/>
    </xf>
    <xf numFmtId="186" fontId="13" fillId="0" borderId="0" xfId="49" applyNumberFormat="1" applyFont="1" applyAlignment="1">
      <alignment vertical="center" wrapText="1"/>
    </xf>
    <xf numFmtId="186" fontId="5" fillId="0" borderId="0" xfId="49" applyNumberFormat="1" applyFont="1" applyAlignment="1">
      <alignment vertical="center"/>
    </xf>
    <xf numFmtId="186" fontId="5" fillId="0" borderId="31" xfId="49" applyNumberFormat="1" applyFont="1" applyBorder="1" applyAlignment="1">
      <alignment vertical="center"/>
    </xf>
    <xf numFmtId="186" fontId="13" fillId="0" borderId="51" xfId="49" applyNumberFormat="1" applyFont="1" applyBorder="1" applyAlignment="1">
      <alignment vertical="center"/>
    </xf>
    <xf numFmtId="186" fontId="7" fillId="0" borderId="0" xfId="49" applyNumberFormat="1" applyFont="1" applyAlignment="1">
      <alignment vertical="center"/>
    </xf>
    <xf numFmtId="186" fontId="0" fillId="0" borderId="51" xfId="49" applyNumberFormat="1" applyFont="1" applyBorder="1" applyAlignment="1">
      <alignment vertical="top" wrapText="1"/>
    </xf>
    <xf numFmtId="186" fontId="13" fillId="0" borderId="39" xfId="49" applyNumberFormat="1" applyFont="1" applyBorder="1" applyAlignment="1">
      <alignment vertical="center"/>
    </xf>
    <xf numFmtId="186" fontId="13" fillId="0" borderId="51" xfId="49" applyNumberFormat="1" applyFont="1" applyBorder="1" applyAlignment="1">
      <alignment vertical="center" wrapText="1"/>
    </xf>
    <xf numFmtId="186" fontId="15" fillId="0" borderId="0" xfId="49" applyNumberFormat="1" applyFont="1" applyBorder="1" applyAlignment="1">
      <alignment vertical="center"/>
    </xf>
    <xf numFmtId="186" fontId="5" fillId="0" borderId="0" xfId="49" applyNumberFormat="1" applyFont="1" applyBorder="1" applyAlignment="1">
      <alignment vertical="center" wrapText="1"/>
    </xf>
    <xf numFmtId="186" fontId="5" fillId="0" borderId="31" xfId="49" applyNumberFormat="1" applyFont="1" applyBorder="1" applyAlignment="1">
      <alignment vertical="center" wrapText="1"/>
    </xf>
    <xf numFmtId="186" fontId="6" fillId="0" borderId="25" xfId="49" applyNumberFormat="1" applyFont="1" applyBorder="1" applyAlignment="1">
      <alignment vertical="center"/>
    </xf>
    <xf numFmtId="186" fontId="6" fillId="0" borderId="54" xfId="49" applyNumberFormat="1" applyFont="1" applyBorder="1" applyAlignment="1">
      <alignment vertical="center" shrinkToFit="1"/>
    </xf>
    <xf numFmtId="186" fontId="6" fillId="0" borderId="15" xfId="49" applyNumberFormat="1" applyFont="1" applyBorder="1" applyAlignment="1">
      <alignment vertical="center"/>
    </xf>
    <xf numFmtId="186" fontId="6" fillId="0" borderId="48" xfId="49" applyNumberFormat="1" applyFont="1" applyBorder="1" applyAlignment="1">
      <alignment vertical="center" shrinkToFit="1"/>
    </xf>
    <xf numFmtId="186" fontId="6" fillId="0" borderId="33" xfId="49" applyNumberFormat="1" applyFont="1" applyBorder="1" applyAlignment="1">
      <alignment vertical="center"/>
    </xf>
    <xf numFmtId="186" fontId="6" fillId="0" borderId="20" xfId="49" applyNumberFormat="1" applyFont="1" applyBorder="1" applyAlignment="1">
      <alignment vertical="center"/>
    </xf>
    <xf numFmtId="186" fontId="6" fillId="0" borderId="49" xfId="49" applyNumberFormat="1" applyFont="1" applyBorder="1" applyAlignment="1">
      <alignment vertical="center" shrinkToFit="1"/>
    </xf>
    <xf numFmtId="186" fontId="6" fillId="0" borderId="39" xfId="49" applyNumberFormat="1" applyFont="1" applyBorder="1" applyAlignment="1">
      <alignment vertical="center"/>
    </xf>
    <xf numFmtId="186" fontId="6" fillId="0" borderId="55" xfId="49" applyNumberFormat="1" applyFont="1" applyBorder="1" applyAlignment="1">
      <alignment vertical="center" shrinkToFit="1"/>
    </xf>
    <xf numFmtId="186" fontId="6" fillId="0" borderId="42" xfId="49" applyNumberFormat="1" applyFont="1" applyBorder="1" applyAlignment="1">
      <alignment vertical="center"/>
    </xf>
    <xf numFmtId="186" fontId="6" fillId="0" borderId="66" xfId="49" applyNumberFormat="1" applyFont="1" applyBorder="1" applyAlignment="1">
      <alignment horizontal="right" vertical="center"/>
    </xf>
    <xf numFmtId="186" fontId="6" fillId="0" borderId="56" xfId="49" applyNumberFormat="1" applyFont="1" applyBorder="1" applyAlignment="1">
      <alignment vertical="center" shrinkToFit="1"/>
    </xf>
    <xf numFmtId="186" fontId="6" fillId="0" borderId="67" xfId="49" applyNumberFormat="1" applyFont="1" applyBorder="1" applyAlignment="1">
      <alignment horizontal="right" vertical="center"/>
    </xf>
    <xf numFmtId="186" fontId="6" fillId="0" borderId="46" xfId="49" applyNumberFormat="1" applyFont="1" applyBorder="1" applyAlignment="1">
      <alignment horizontal="right" vertical="top" wrapText="1"/>
    </xf>
    <xf numFmtId="186" fontId="6" fillId="0" borderId="30" xfId="49" applyNumberFormat="1" applyFont="1" applyBorder="1" applyAlignment="1">
      <alignment vertical="center"/>
    </xf>
    <xf numFmtId="186" fontId="13" fillId="0" borderId="51" xfId="49" applyNumberFormat="1" applyFont="1" applyBorder="1" applyAlignment="1">
      <alignment vertical="top"/>
    </xf>
    <xf numFmtId="186" fontId="2" fillId="0" borderId="51" xfId="49" applyNumberFormat="1" applyFont="1" applyBorder="1" applyAlignment="1">
      <alignment wrapText="1"/>
    </xf>
    <xf numFmtId="186" fontId="7" fillId="0" borderId="12" xfId="49" applyNumberFormat="1" applyFont="1" applyBorder="1" applyAlignment="1">
      <alignment horizontal="center" vertical="center"/>
    </xf>
    <xf numFmtId="186" fontId="6" fillId="0" borderId="15" xfId="49" applyNumberFormat="1" applyFont="1" applyFill="1" applyBorder="1" applyAlignment="1">
      <alignment vertical="center"/>
    </xf>
    <xf numFmtId="186" fontId="6" fillId="0" borderId="53" xfId="49" applyNumberFormat="1" applyFont="1" applyBorder="1" applyAlignment="1">
      <alignment vertical="center" shrinkToFit="1"/>
    </xf>
    <xf numFmtId="186" fontId="33" fillId="0" borderId="28" xfId="49" applyNumberFormat="1" applyFont="1" applyBorder="1" applyAlignment="1">
      <alignment horizontal="center" vertical="center"/>
    </xf>
    <xf numFmtId="186" fontId="6" fillId="0" borderId="48" xfId="49" applyNumberFormat="1" applyFont="1" applyBorder="1" applyAlignment="1">
      <alignment vertical="center"/>
    </xf>
    <xf numFmtId="186" fontId="6" fillId="0" borderId="49" xfId="49" applyNumberFormat="1" applyFont="1" applyBorder="1" applyAlignment="1">
      <alignment vertical="center"/>
    </xf>
    <xf numFmtId="186" fontId="6" fillId="0" borderId="56" xfId="49" applyNumberFormat="1" applyFont="1" applyBorder="1" applyAlignment="1">
      <alignment vertical="center"/>
    </xf>
    <xf numFmtId="186" fontId="6" fillId="0" borderId="25" xfId="49" applyNumberFormat="1" applyFont="1" applyBorder="1" applyAlignment="1">
      <alignment horizontal="right" vertical="center"/>
    </xf>
    <xf numFmtId="186" fontId="6" fillId="0" borderId="15" xfId="49" applyNumberFormat="1" applyFont="1" applyBorder="1" applyAlignment="1">
      <alignment horizontal="right" vertical="center"/>
    </xf>
    <xf numFmtId="186" fontId="6" fillId="0" borderId="36" xfId="49" applyNumberFormat="1" applyFont="1" applyBorder="1" applyAlignment="1">
      <alignment vertical="center"/>
    </xf>
    <xf numFmtId="186" fontId="6" fillId="0" borderId="29" xfId="49" applyNumberFormat="1" applyFont="1" applyBorder="1" applyAlignment="1">
      <alignment vertical="center"/>
    </xf>
    <xf numFmtId="186" fontId="6" fillId="0" borderId="34" xfId="49" applyNumberFormat="1" applyFont="1" applyBorder="1" applyAlignment="1">
      <alignment vertical="center"/>
    </xf>
    <xf numFmtId="186" fontId="6" fillId="0" borderId="45" xfId="49" applyNumberFormat="1" applyFont="1" applyBorder="1" applyAlignment="1">
      <alignment vertical="center"/>
    </xf>
    <xf numFmtId="186" fontId="6" fillId="0" borderId="28" xfId="49" applyNumberFormat="1" applyFont="1" applyBorder="1" applyAlignment="1">
      <alignment vertical="center"/>
    </xf>
    <xf numFmtId="186" fontId="22" fillId="0" borderId="28" xfId="49" applyNumberFormat="1" applyFont="1" applyBorder="1" applyAlignment="1">
      <alignment horizontal="center"/>
    </xf>
    <xf numFmtId="186" fontId="22" fillId="0" borderId="28" xfId="49" applyNumberFormat="1" applyFont="1" applyBorder="1" applyAlignment="1">
      <alignment horizontal="center" vertical="center"/>
    </xf>
    <xf numFmtId="186" fontId="6" fillId="0" borderId="50" xfId="49" applyNumberFormat="1" applyFont="1" applyFill="1" applyBorder="1" applyAlignment="1">
      <alignment horizontal="center" vertical="center"/>
    </xf>
    <xf numFmtId="186" fontId="2" fillId="0" borderId="50" xfId="49" applyNumberFormat="1" applyFont="1" applyFill="1" applyBorder="1" applyAlignment="1">
      <alignment horizontal="center" vertical="center"/>
    </xf>
    <xf numFmtId="186" fontId="2" fillId="0" borderId="16" xfId="49" applyNumberFormat="1" applyFont="1" applyBorder="1" applyAlignment="1">
      <alignment horizontal="right" vertical="center"/>
    </xf>
    <xf numFmtId="186" fontId="14" fillId="0" borderId="0" xfId="49" applyNumberFormat="1" applyFont="1" applyBorder="1" applyAlignment="1">
      <alignment vertical="center"/>
    </xf>
    <xf numFmtId="186" fontId="0" fillId="0" borderId="23" xfId="49" applyNumberFormat="1" applyFont="1" applyBorder="1" applyAlignment="1">
      <alignment/>
    </xf>
    <xf numFmtId="186" fontId="0" fillId="0" borderId="0" xfId="49" applyNumberFormat="1" applyFont="1" applyAlignment="1">
      <alignment/>
    </xf>
    <xf numFmtId="186" fontId="6" fillId="0" borderId="38" xfId="49" applyNumberFormat="1" applyFont="1" applyBorder="1" applyAlignment="1">
      <alignment vertical="center"/>
    </xf>
    <xf numFmtId="186" fontId="0" fillId="0" borderId="0" xfId="49" applyNumberFormat="1" applyFont="1" applyBorder="1" applyAlignment="1">
      <alignment/>
    </xf>
    <xf numFmtId="186" fontId="0" fillId="0" borderId="31" xfId="49" applyNumberFormat="1" applyFont="1" applyBorder="1" applyAlignment="1">
      <alignment/>
    </xf>
    <xf numFmtId="186" fontId="22" fillId="0" borderId="28" xfId="49" applyNumberFormat="1" applyFont="1" applyFill="1" applyBorder="1" applyAlignment="1">
      <alignment/>
    </xf>
    <xf numFmtId="186" fontId="6" fillId="0" borderId="30" xfId="49" applyNumberFormat="1" applyFont="1" applyFill="1" applyBorder="1" applyAlignment="1">
      <alignment horizontal="right" vertical="center"/>
    </xf>
    <xf numFmtId="186" fontId="0" fillId="0" borderId="48" xfId="49" applyNumberFormat="1" applyFont="1" applyFill="1" applyBorder="1" applyAlignment="1">
      <alignment vertical="center"/>
    </xf>
    <xf numFmtId="186" fontId="0" fillId="0" borderId="48" xfId="49" applyNumberFormat="1" applyFont="1" applyFill="1" applyBorder="1" applyAlignment="1">
      <alignment vertical="center"/>
    </xf>
    <xf numFmtId="186" fontId="2" fillId="0" borderId="10" xfId="49" applyNumberFormat="1" applyFont="1" applyFill="1" applyBorder="1" applyAlignment="1">
      <alignment horizontal="left" vertical="top"/>
    </xf>
    <xf numFmtId="186" fontId="2" fillId="0" borderId="11" xfId="49" applyNumberFormat="1" applyFont="1" applyFill="1" applyBorder="1" applyAlignment="1">
      <alignment vertical="top"/>
    </xf>
    <xf numFmtId="186" fontId="2" fillId="0" borderId="21" xfId="49" applyNumberFormat="1" applyFont="1" applyFill="1" applyBorder="1" applyAlignment="1">
      <alignment vertical="top"/>
    </xf>
    <xf numFmtId="186" fontId="19" fillId="0" borderId="21" xfId="49" applyNumberFormat="1" applyFont="1" applyFill="1" applyBorder="1" applyAlignment="1">
      <alignment/>
    </xf>
    <xf numFmtId="186" fontId="2" fillId="0" borderId="39" xfId="49" applyNumberFormat="1" applyFont="1" applyFill="1" applyBorder="1" applyAlignment="1">
      <alignment vertical="top"/>
    </xf>
    <xf numFmtId="186" fontId="2" fillId="0" borderId="22" xfId="49" applyNumberFormat="1" applyFont="1" applyFill="1" applyBorder="1" applyAlignment="1">
      <alignment vertical="top"/>
    </xf>
    <xf numFmtId="186" fontId="0" fillId="0" borderId="0" xfId="49" applyNumberFormat="1" applyFont="1" applyFill="1" applyAlignment="1">
      <alignment/>
    </xf>
    <xf numFmtId="186" fontId="0" fillId="0" borderId="12" xfId="49" applyNumberFormat="1" applyFont="1" applyFill="1" applyBorder="1" applyAlignment="1">
      <alignment/>
    </xf>
    <xf numFmtId="186" fontId="0" fillId="0" borderId="21" xfId="49" applyNumberFormat="1" applyFont="1" applyFill="1" applyBorder="1" applyAlignment="1">
      <alignment/>
    </xf>
    <xf numFmtId="186" fontId="22" fillId="0" borderId="0" xfId="49" applyNumberFormat="1" applyFont="1" applyFill="1" applyAlignment="1">
      <alignment/>
    </xf>
    <xf numFmtId="186" fontId="3" fillId="0" borderId="0" xfId="49" applyNumberFormat="1" applyFont="1" applyFill="1" applyAlignment="1">
      <alignment horizontal="left" vertical="center"/>
    </xf>
    <xf numFmtId="186" fontId="25" fillId="0" borderId="0" xfId="49" applyNumberFormat="1" applyFont="1" applyFill="1" applyAlignment="1">
      <alignment horizontal="left" vertical="center"/>
    </xf>
    <xf numFmtId="186" fontId="25" fillId="0" borderId="0" xfId="49" applyNumberFormat="1" applyFont="1" applyFill="1" applyAlignment="1">
      <alignment horizontal="left" vertical="center" shrinkToFit="1"/>
    </xf>
    <xf numFmtId="186" fontId="0" fillId="0" borderId="0" xfId="49" applyNumberFormat="1" applyFont="1" applyFill="1" applyAlignment="1">
      <alignment vertical="center"/>
    </xf>
    <xf numFmtId="186" fontId="10" fillId="0" borderId="0" xfId="49" applyNumberFormat="1" applyFont="1" applyFill="1" applyAlignment="1">
      <alignment horizontal="right" vertical="center"/>
    </xf>
    <xf numFmtId="186" fontId="10" fillId="0" borderId="0" xfId="49" applyNumberFormat="1" applyFont="1" applyFill="1" applyAlignment="1">
      <alignment vertical="center"/>
    </xf>
    <xf numFmtId="186" fontId="0" fillId="0" borderId="0" xfId="49" applyNumberFormat="1" applyFont="1" applyFill="1" applyAlignment="1">
      <alignment shrinkToFit="1"/>
    </xf>
    <xf numFmtId="186" fontId="0" fillId="0" borderId="11" xfId="49" applyNumberFormat="1" applyFont="1" applyFill="1" applyBorder="1" applyAlignment="1">
      <alignment horizontal="center"/>
    </xf>
    <xf numFmtId="186" fontId="0" fillId="0" borderId="0" xfId="49" applyNumberFormat="1" applyFont="1" applyFill="1" applyAlignment="1">
      <alignment/>
    </xf>
    <xf numFmtId="186" fontId="6" fillId="0" borderId="24" xfId="49" applyNumberFormat="1" applyFont="1" applyFill="1" applyBorder="1" applyAlignment="1">
      <alignment/>
    </xf>
    <xf numFmtId="186" fontId="22" fillId="0" borderId="24" xfId="49" applyNumberFormat="1" applyFont="1" applyFill="1" applyBorder="1" applyAlignment="1">
      <alignment/>
    </xf>
    <xf numFmtId="186" fontId="6" fillId="0" borderId="25" xfId="49" applyNumberFormat="1" applyFont="1" applyFill="1" applyBorder="1" applyAlignment="1">
      <alignment horizontal="distributed" vertical="center"/>
    </xf>
    <xf numFmtId="186" fontId="6" fillId="0" borderId="27" xfId="49" applyNumberFormat="1" applyFont="1" applyFill="1" applyBorder="1" applyAlignment="1">
      <alignment horizontal="right" vertical="center"/>
    </xf>
    <xf numFmtId="186" fontId="6" fillId="0" borderId="25" xfId="49" applyNumberFormat="1" applyFont="1" applyFill="1" applyBorder="1" applyAlignment="1">
      <alignment vertical="center"/>
    </xf>
    <xf numFmtId="186" fontId="6" fillId="0" borderId="54" xfId="49" applyNumberFormat="1" applyFont="1" applyFill="1" applyBorder="1" applyAlignment="1">
      <alignment vertical="center" shrinkToFit="1"/>
    </xf>
    <xf numFmtId="186" fontId="0" fillId="0" borderId="25" xfId="49" applyNumberFormat="1" applyFont="1" applyFill="1" applyBorder="1" applyAlignment="1">
      <alignment vertical="center"/>
    </xf>
    <xf numFmtId="186" fontId="17" fillId="0" borderId="26" xfId="49" applyNumberFormat="1" applyFont="1" applyFill="1" applyBorder="1" applyAlignment="1">
      <alignment horizontal="center" vertical="center"/>
    </xf>
    <xf numFmtId="186" fontId="2" fillId="0" borderId="24" xfId="49" applyNumberFormat="1" applyFont="1" applyFill="1" applyBorder="1" applyAlignment="1">
      <alignment vertical="center"/>
    </xf>
    <xf numFmtId="186" fontId="2" fillId="0" borderId="54" xfId="49" applyNumberFormat="1" applyFont="1" applyFill="1" applyBorder="1" applyAlignment="1">
      <alignment vertical="center" shrinkToFit="1"/>
    </xf>
    <xf numFmtId="186" fontId="13" fillId="0" borderId="39" xfId="49" applyNumberFormat="1" applyFont="1" applyFill="1" applyBorder="1" applyAlignment="1">
      <alignment horizontal="left" vertical="center"/>
    </xf>
    <xf numFmtId="186" fontId="15" fillId="0" borderId="39" xfId="49" applyNumberFormat="1" applyFont="1" applyFill="1" applyBorder="1" applyAlignment="1">
      <alignment horizontal="center" vertical="center"/>
    </xf>
    <xf numFmtId="186" fontId="13" fillId="0" borderId="39" xfId="49" applyNumberFormat="1" applyFont="1" applyFill="1" applyBorder="1" applyAlignment="1">
      <alignment horizontal="right" vertical="center"/>
    </xf>
    <xf numFmtId="186" fontId="13" fillId="0" borderId="22" xfId="49" applyNumberFormat="1" applyFont="1" applyFill="1" applyBorder="1" applyAlignment="1">
      <alignment vertical="center"/>
    </xf>
    <xf numFmtId="186" fontId="6" fillId="0" borderId="28" xfId="49" applyNumberFormat="1" applyFont="1" applyFill="1" applyBorder="1" applyAlignment="1">
      <alignment/>
    </xf>
    <xf numFmtId="186" fontId="6" fillId="0" borderId="15" xfId="49" applyNumberFormat="1" applyFont="1" applyFill="1" applyBorder="1" applyAlignment="1">
      <alignment horizontal="distributed" vertical="center"/>
    </xf>
    <xf numFmtId="186" fontId="6" fillId="0" borderId="48" xfId="49" applyNumberFormat="1" applyFont="1" applyFill="1" applyBorder="1" applyAlignment="1">
      <alignment vertical="center" shrinkToFit="1"/>
    </xf>
    <xf numFmtId="186" fontId="0" fillId="0" borderId="15" xfId="49" applyNumberFormat="1" applyFont="1" applyFill="1" applyBorder="1" applyAlignment="1">
      <alignment vertical="center"/>
    </xf>
    <xf numFmtId="186" fontId="2" fillId="0" borderId="28" xfId="49" applyNumberFormat="1" applyFont="1" applyFill="1" applyBorder="1" applyAlignment="1">
      <alignment vertical="center"/>
    </xf>
    <xf numFmtId="186" fontId="2" fillId="0" borderId="48" xfId="49" applyNumberFormat="1" applyFont="1" applyFill="1" applyBorder="1" applyAlignment="1">
      <alignment vertical="center" shrinkToFit="1"/>
    </xf>
    <xf numFmtId="186" fontId="13" fillId="0" borderId="0" xfId="49" applyNumberFormat="1" applyFont="1" applyFill="1" applyBorder="1" applyAlignment="1">
      <alignment vertical="center"/>
    </xf>
    <xf numFmtId="186" fontId="15" fillId="0" borderId="0" xfId="49" applyNumberFormat="1" applyFont="1" applyFill="1" applyBorder="1" applyAlignment="1">
      <alignment horizontal="center" vertical="center"/>
    </xf>
    <xf numFmtId="186" fontId="13" fillId="0" borderId="0" xfId="49" applyNumberFormat="1" applyFont="1" applyFill="1" applyBorder="1" applyAlignment="1">
      <alignment horizontal="right" vertical="center"/>
    </xf>
    <xf numFmtId="186" fontId="13" fillId="0" borderId="31" xfId="49" applyNumberFormat="1" applyFont="1" applyFill="1" applyBorder="1" applyAlignment="1">
      <alignment vertical="center"/>
    </xf>
    <xf numFmtId="186" fontId="13" fillId="0" borderId="0" xfId="49" applyNumberFormat="1" applyFont="1" applyFill="1" applyBorder="1" applyAlignment="1">
      <alignment/>
    </xf>
    <xf numFmtId="186" fontId="15" fillId="0" borderId="0" xfId="49" applyNumberFormat="1" applyFont="1" applyFill="1" applyBorder="1" applyAlignment="1">
      <alignment horizontal="center"/>
    </xf>
    <xf numFmtId="186" fontId="13" fillId="0" borderId="0" xfId="49" applyNumberFormat="1" applyFont="1" applyFill="1" applyBorder="1" applyAlignment="1">
      <alignment horizontal="left" vertical="center"/>
    </xf>
    <xf numFmtId="186" fontId="7" fillId="0" borderId="0" xfId="49" applyNumberFormat="1" applyFont="1" applyFill="1" applyBorder="1" applyAlignment="1">
      <alignment horizontal="left" vertical="center"/>
    </xf>
    <xf numFmtId="186" fontId="2" fillId="0" borderId="15" xfId="49" applyNumberFormat="1" applyFont="1" applyFill="1" applyBorder="1" applyAlignment="1">
      <alignment horizontal="right" vertical="center"/>
    </xf>
    <xf numFmtId="186" fontId="2" fillId="0" borderId="33" xfId="49" applyNumberFormat="1" applyFont="1" applyFill="1" applyBorder="1" applyAlignment="1">
      <alignment horizontal="distributed" vertical="center"/>
    </xf>
    <xf numFmtId="186" fontId="17" fillId="0" borderId="34" xfId="49" applyNumberFormat="1" applyFont="1" applyFill="1" applyBorder="1" applyAlignment="1">
      <alignment horizontal="center" vertical="center"/>
    </xf>
    <xf numFmtId="186" fontId="2" fillId="0" borderId="33" xfId="49" applyNumberFormat="1" applyFont="1" applyFill="1" applyBorder="1" applyAlignment="1">
      <alignment horizontal="right" vertical="center"/>
    </xf>
    <xf numFmtId="186" fontId="2" fillId="0" borderId="59" xfId="49" applyNumberFormat="1" applyFont="1" applyFill="1" applyBorder="1" applyAlignment="1">
      <alignment vertical="center" shrinkToFit="1"/>
    </xf>
    <xf numFmtId="186" fontId="0" fillId="0" borderId="0" xfId="49" applyNumberFormat="1" applyFont="1" applyFill="1" applyBorder="1" applyAlignment="1">
      <alignment horizontal="distributed" vertical="center"/>
    </xf>
    <xf numFmtId="186" fontId="6" fillId="0" borderId="32" xfId="49" applyNumberFormat="1" applyFont="1" applyFill="1" applyBorder="1" applyAlignment="1">
      <alignment/>
    </xf>
    <xf numFmtId="186" fontId="22" fillId="0" borderId="32" xfId="49" applyNumberFormat="1" applyFont="1" applyFill="1" applyBorder="1" applyAlignment="1">
      <alignment/>
    </xf>
    <xf numFmtId="186" fontId="6" fillId="0" borderId="33" xfId="49" applyNumberFormat="1" applyFont="1" applyFill="1" applyBorder="1" applyAlignment="1">
      <alignment horizontal="distributed" vertical="center"/>
    </xf>
    <xf numFmtId="186" fontId="6" fillId="0" borderId="35" xfId="49" applyNumberFormat="1" applyFont="1" applyFill="1" applyBorder="1" applyAlignment="1">
      <alignment horizontal="right" vertical="center"/>
    </xf>
    <xf numFmtId="186" fontId="0" fillId="0" borderId="49" xfId="49" applyNumberFormat="1" applyFont="1" applyFill="1" applyBorder="1" applyAlignment="1">
      <alignment vertical="center"/>
    </xf>
    <xf numFmtId="186" fontId="6" fillId="0" borderId="33" xfId="49" applyNumberFormat="1" applyFont="1" applyFill="1" applyBorder="1" applyAlignment="1">
      <alignment vertical="center"/>
    </xf>
    <xf numFmtId="186" fontId="6" fillId="0" borderId="49" xfId="49" applyNumberFormat="1" applyFont="1" applyFill="1" applyBorder="1" applyAlignment="1">
      <alignment vertical="center" shrinkToFit="1"/>
    </xf>
    <xf numFmtId="186" fontId="0" fillId="0" borderId="33" xfId="49" applyNumberFormat="1" applyFont="1" applyFill="1" applyBorder="1" applyAlignment="1">
      <alignment vertical="center"/>
    </xf>
    <xf numFmtId="186" fontId="2" fillId="0" borderId="35" xfId="49" applyNumberFormat="1" applyFont="1" applyFill="1" applyBorder="1" applyAlignment="1">
      <alignment horizontal="right" vertical="center"/>
    </xf>
    <xf numFmtId="186" fontId="2" fillId="0" borderId="49" xfId="49" applyNumberFormat="1" applyFont="1" applyFill="1" applyBorder="1" applyAlignment="1">
      <alignment vertical="center" shrinkToFit="1"/>
    </xf>
    <xf numFmtId="186" fontId="6" fillId="0" borderId="11" xfId="49" applyNumberFormat="1" applyFont="1" applyFill="1" applyBorder="1" applyAlignment="1">
      <alignment/>
    </xf>
    <xf numFmtId="186" fontId="22" fillId="0" borderId="11" xfId="49" applyNumberFormat="1" applyFont="1" applyFill="1" applyBorder="1" applyAlignment="1">
      <alignment/>
    </xf>
    <xf numFmtId="186" fontId="6" fillId="0" borderId="21" xfId="49" applyNumberFormat="1" applyFont="1" applyFill="1" applyBorder="1" applyAlignment="1">
      <alignment horizontal="center" vertical="center"/>
    </xf>
    <xf numFmtId="186" fontId="6" fillId="0" borderId="45" xfId="49" applyNumberFormat="1" applyFont="1" applyFill="1" applyBorder="1" applyAlignment="1">
      <alignment horizontal="center" vertical="center"/>
    </xf>
    <xf numFmtId="186" fontId="6" fillId="0" borderId="46" xfId="49" applyNumberFormat="1" applyFont="1" applyFill="1" applyBorder="1" applyAlignment="1">
      <alignment horizontal="right" vertical="center"/>
    </xf>
    <xf numFmtId="186" fontId="6" fillId="0" borderId="21" xfId="49" applyNumberFormat="1" applyFont="1" applyFill="1" applyBorder="1" applyAlignment="1">
      <alignment vertical="center"/>
    </xf>
    <xf numFmtId="186" fontId="6" fillId="0" borderId="50" xfId="49" applyNumberFormat="1" applyFont="1" applyFill="1" applyBorder="1" applyAlignment="1">
      <alignment vertical="center" shrinkToFit="1"/>
    </xf>
    <xf numFmtId="186" fontId="6" fillId="0" borderId="11" xfId="49" applyNumberFormat="1" applyFont="1" applyFill="1" applyBorder="1" applyAlignment="1">
      <alignment vertical="center"/>
    </xf>
    <xf numFmtId="186" fontId="7" fillId="0" borderId="38" xfId="49" applyNumberFormat="1" applyFont="1" applyFill="1" applyBorder="1" applyAlignment="1">
      <alignment horizontal="center" vertical="center"/>
    </xf>
    <xf numFmtId="186" fontId="7" fillId="0" borderId="38" xfId="49" applyNumberFormat="1" applyFont="1" applyFill="1" applyBorder="1" applyAlignment="1">
      <alignment horizontal="right" vertical="center"/>
    </xf>
    <xf numFmtId="186" fontId="7" fillId="0" borderId="23" xfId="49" applyNumberFormat="1" applyFont="1" applyFill="1" applyBorder="1" applyAlignment="1">
      <alignment vertical="center"/>
    </xf>
    <xf numFmtId="186" fontId="6" fillId="0" borderId="0" xfId="49" applyNumberFormat="1" applyFont="1" applyFill="1" applyAlignment="1">
      <alignment/>
    </xf>
    <xf numFmtId="0" fontId="5" fillId="0" borderId="3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31" xfId="0" applyFont="1" applyFill="1" applyBorder="1" applyAlignment="1">
      <alignment vertical="center"/>
    </xf>
    <xf numFmtId="186" fontId="32" fillId="0" borderId="15" xfId="49" applyNumberFormat="1" applyFont="1" applyFill="1" applyBorder="1" applyAlignment="1">
      <alignment horizontal="distributed" vertical="center"/>
    </xf>
    <xf numFmtId="186" fontId="22" fillId="0" borderId="28" xfId="49" applyNumberFormat="1" applyFont="1" applyFill="1" applyBorder="1" applyAlignment="1">
      <alignment vertical="center"/>
    </xf>
    <xf numFmtId="186" fontId="17" fillId="0" borderId="29" xfId="49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/>
    </xf>
    <xf numFmtId="186" fontId="13" fillId="0" borderId="0" xfId="49" applyNumberFormat="1" applyFont="1" applyFill="1" applyAlignment="1">
      <alignment vertical="center"/>
    </xf>
    <xf numFmtId="186" fontId="13" fillId="0" borderId="0" xfId="49" applyNumberFormat="1" applyFont="1" applyFill="1" applyAlignment="1">
      <alignment vertical="top" wrapText="1"/>
    </xf>
    <xf numFmtId="186" fontId="13" fillId="0" borderId="31" xfId="49" applyNumberFormat="1" applyFont="1" applyFill="1" applyBorder="1" applyAlignment="1">
      <alignment vertical="top" wrapText="1"/>
    </xf>
    <xf numFmtId="186" fontId="24" fillId="0" borderId="0" xfId="49" applyNumberFormat="1" applyFont="1" applyFill="1" applyAlignment="1">
      <alignment horizontal="left" vertical="top" wrapText="1"/>
    </xf>
    <xf numFmtId="186" fontId="24" fillId="0" borderId="31" xfId="49" applyNumberFormat="1" applyFont="1" applyFill="1" applyBorder="1" applyAlignment="1">
      <alignment horizontal="left" vertical="top" wrapText="1"/>
    </xf>
    <xf numFmtId="186" fontId="2" fillId="0" borderId="0" xfId="49" applyNumberFormat="1" applyFont="1" applyFill="1" applyAlignment="1">
      <alignment vertical="top" wrapText="1"/>
    </xf>
    <xf numFmtId="186" fontId="2" fillId="0" borderId="31" xfId="49" applyNumberFormat="1" applyFont="1" applyFill="1" applyBorder="1" applyAlignment="1">
      <alignment vertical="top" wrapText="1"/>
    </xf>
    <xf numFmtId="186" fontId="7" fillId="0" borderId="38" xfId="49" applyNumberFormat="1" applyFont="1" applyFill="1" applyBorder="1" applyAlignment="1">
      <alignment vertical="center"/>
    </xf>
    <xf numFmtId="186" fontId="0" fillId="0" borderId="23" xfId="49" applyNumberFormat="1" applyFont="1" applyFill="1" applyBorder="1" applyAlignment="1">
      <alignment/>
    </xf>
    <xf numFmtId="186" fontId="0" fillId="0" borderId="0" xfId="49" applyNumberFormat="1" applyFont="1" applyFill="1" applyAlignment="1">
      <alignment horizontal="center"/>
    </xf>
    <xf numFmtId="186" fontId="6" fillId="0" borderId="0" xfId="49" applyNumberFormat="1" applyFont="1" applyFill="1" applyAlignment="1">
      <alignment horizontal="center"/>
    </xf>
    <xf numFmtId="186" fontId="13" fillId="0" borderId="0" xfId="49" applyNumberFormat="1" applyFont="1" applyFill="1" applyAlignment="1">
      <alignment/>
    </xf>
    <xf numFmtId="186" fontId="13" fillId="0" borderId="0" xfId="49" applyNumberFormat="1" applyFont="1" applyFill="1" applyAlignment="1">
      <alignment shrinkToFit="1"/>
    </xf>
    <xf numFmtId="188" fontId="0" fillId="0" borderId="39" xfId="49" applyNumberFormat="1" applyFont="1" applyFill="1" applyBorder="1" applyAlignment="1">
      <alignment/>
    </xf>
    <xf numFmtId="186" fontId="0" fillId="0" borderId="24" xfId="49" applyNumberFormat="1" applyFont="1" applyFill="1" applyBorder="1" applyAlignment="1">
      <alignment/>
    </xf>
    <xf numFmtId="186" fontId="1" fillId="0" borderId="26" xfId="49" applyNumberFormat="1" applyFont="1" applyFill="1" applyBorder="1" applyAlignment="1">
      <alignment horizontal="center" vertical="center"/>
    </xf>
    <xf numFmtId="186" fontId="4" fillId="0" borderId="25" xfId="49" applyNumberFormat="1" applyFont="1" applyFill="1" applyBorder="1" applyAlignment="1">
      <alignment vertical="center"/>
    </xf>
    <xf numFmtId="186" fontId="2" fillId="0" borderId="25" xfId="49" applyNumberFormat="1" applyFont="1" applyFill="1" applyBorder="1" applyAlignment="1">
      <alignment horizontal="left" vertical="center"/>
    </xf>
    <xf numFmtId="186" fontId="1" fillId="0" borderId="26" xfId="49" applyNumberFormat="1" applyFont="1" applyFill="1" applyBorder="1" applyAlignment="1">
      <alignment horizontal="left" vertical="center"/>
    </xf>
    <xf numFmtId="186" fontId="2" fillId="0" borderId="26" xfId="49" applyNumberFormat="1" applyFont="1" applyFill="1" applyBorder="1" applyAlignment="1">
      <alignment horizontal="center" vertical="center"/>
    </xf>
    <xf numFmtId="186" fontId="0" fillId="0" borderId="28" xfId="49" applyNumberFormat="1" applyFont="1" applyFill="1" applyBorder="1" applyAlignment="1">
      <alignment/>
    </xf>
    <xf numFmtId="186" fontId="1" fillId="0" borderId="29" xfId="49" applyNumberFormat="1" applyFont="1" applyFill="1" applyBorder="1" applyAlignment="1">
      <alignment horizontal="center" vertical="center" wrapText="1"/>
    </xf>
    <xf numFmtId="186" fontId="4" fillId="0" borderId="15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horizontal="left" vertical="center"/>
    </xf>
    <xf numFmtId="186" fontId="1" fillId="0" borderId="29" xfId="49" applyNumberFormat="1" applyFont="1" applyFill="1" applyBorder="1" applyAlignment="1">
      <alignment horizontal="left" vertical="center"/>
    </xf>
    <xf numFmtId="186" fontId="2" fillId="0" borderId="29" xfId="49" applyNumberFormat="1" applyFont="1" applyFill="1" applyBorder="1" applyAlignment="1">
      <alignment horizontal="center" vertical="center"/>
    </xf>
    <xf numFmtId="186" fontId="2" fillId="0" borderId="30" xfId="49" applyNumberFormat="1" applyFont="1" applyFill="1" applyBorder="1" applyAlignment="1">
      <alignment vertical="center"/>
    </xf>
    <xf numFmtId="186" fontId="14" fillId="0" borderId="29" xfId="49" applyNumberFormat="1" applyFont="1" applyFill="1" applyBorder="1" applyAlignment="1">
      <alignment horizontal="center" vertical="center"/>
    </xf>
    <xf numFmtId="186" fontId="0" fillId="0" borderId="32" xfId="49" applyNumberFormat="1" applyFont="1" applyFill="1" applyBorder="1" applyAlignment="1">
      <alignment/>
    </xf>
    <xf numFmtId="186" fontId="0" fillId="0" borderId="49" xfId="49" applyNumberFormat="1" applyFont="1" applyFill="1" applyBorder="1" applyAlignment="1">
      <alignment vertical="center"/>
    </xf>
    <xf numFmtId="186" fontId="4" fillId="0" borderId="33" xfId="49" applyNumberFormat="1" applyFont="1" applyFill="1" applyBorder="1" applyAlignment="1">
      <alignment vertical="center"/>
    </xf>
    <xf numFmtId="186" fontId="9" fillId="0" borderId="21" xfId="49" applyNumberFormat="1" applyFont="1" applyFill="1" applyBorder="1" applyAlignment="1">
      <alignment vertical="center"/>
    </xf>
    <xf numFmtId="186" fontId="29" fillId="0" borderId="0" xfId="49" applyNumberFormat="1" applyFont="1" applyFill="1" applyAlignment="1">
      <alignment horizontal="left" vertical="center"/>
    </xf>
    <xf numFmtId="186" fontId="29" fillId="0" borderId="0" xfId="49" applyNumberFormat="1" applyFont="1" applyFill="1" applyAlignment="1">
      <alignment horizontal="left" vertical="center" shrinkToFit="1"/>
    </xf>
    <xf numFmtId="186" fontId="23" fillId="0" borderId="28" xfId="49" applyNumberFormat="1" applyFont="1" applyFill="1" applyBorder="1" applyAlignment="1">
      <alignment vertical="center"/>
    </xf>
    <xf numFmtId="186" fontId="14" fillId="0" borderId="26" xfId="49" applyNumberFormat="1" applyFont="1" applyFill="1" applyBorder="1" applyAlignment="1">
      <alignment horizontal="center" vertical="center"/>
    </xf>
    <xf numFmtId="186" fontId="31" fillId="0" borderId="25" xfId="49" applyNumberFormat="1" applyFont="1" applyFill="1" applyBorder="1" applyAlignment="1">
      <alignment horizontal="distributed" vertical="center"/>
    </xf>
    <xf numFmtId="186" fontId="2" fillId="0" borderId="28" xfId="49" applyNumberFormat="1" applyFont="1" applyFill="1" applyBorder="1" applyAlignment="1">
      <alignment horizontal="center" vertical="center"/>
    </xf>
    <xf numFmtId="186" fontId="14" fillId="0" borderId="29" xfId="49" applyNumberFormat="1" applyFont="1" applyFill="1" applyBorder="1" applyAlignment="1">
      <alignment horizontal="center" vertical="center" wrapText="1"/>
    </xf>
    <xf numFmtId="186" fontId="31" fillId="0" borderId="15" xfId="49" applyNumberFormat="1" applyFont="1" applyFill="1" applyBorder="1" applyAlignment="1">
      <alignment horizontal="distributed" vertical="center"/>
    </xf>
    <xf numFmtId="186" fontId="6" fillId="0" borderId="30" xfId="49" applyNumberFormat="1" applyFont="1" applyFill="1" applyBorder="1" applyAlignment="1">
      <alignment vertical="center"/>
    </xf>
    <xf numFmtId="186" fontId="2" fillId="0" borderId="29" xfId="49" applyNumberFormat="1" applyFont="1" applyFill="1" applyBorder="1" applyAlignment="1">
      <alignment horizontal="left" vertical="center"/>
    </xf>
    <xf numFmtId="186" fontId="1" fillId="0" borderId="29" xfId="49" applyNumberFormat="1" applyFont="1" applyFill="1" applyBorder="1" applyAlignment="1">
      <alignment horizontal="center" vertical="center"/>
    </xf>
    <xf numFmtId="186" fontId="2" fillId="0" borderId="15" xfId="49" applyNumberFormat="1" applyFont="1" applyFill="1" applyBorder="1" applyAlignment="1">
      <alignment vertical="center"/>
    </xf>
    <xf numFmtId="186" fontId="2" fillId="0" borderId="29" xfId="49" applyNumberFormat="1" applyFont="1" applyFill="1" applyBorder="1" applyAlignment="1">
      <alignment vertical="center"/>
    </xf>
    <xf numFmtId="186" fontId="0" fillId="0" borderId="0" xfId="49" applyNumberFormat="1" applyFont="1" applyFill="1" applyBorder="1" applyAlignment="1">
      <alignment/>
    </xf>
    <xf numFmtId="186" fontId="0" fillId="0" borderId="31" xfId="49" applyNumberFormat="1" applyFont="1" applyFill="1" applyBorder="1" applyAlignment="1">
      <alignment/>
    </xf>
    <xf numFmtId="186" fontId="13" fillId="0" borderId="0" xfId="49" applyNumberFormat="1" applyFont="1" applyFill="1" applyBorder="1" applyAlignment="1">
      <alignment vertical="top" wrapText="1"/>
    </xf>
    <xf numFmtId="186" fontId="2" fillId="0" borderId="0" xfId="49" applyNumberFormat="1" applyFont="1" applyFill="1" applyBorder="1" applyAlignment="1">
      <alignment vertical="top" wrapText="1"/>
    </xf>
    <xf numFmtId="186" fontId="1" fillId="0" borderId="28" xfId="49" applyNumberFormat="1" applyFont="1" applyFill="1" applyBorder="1" applyAlignment="1">
      <alignment horizontal="center" vertical="center"/>
    </xf>
    <xf numFmtId="186" fontId="7" fillId="0" borderId="0" xfId="49" applyNumberFormat="1" applyFont="1" applyFill="1" applyBorder="1" applyAlignment="1">
      <alignment horizontal="left" vertical="top" wrapText="1"/>
    </xf>
    <xf numFmtId="186" fontId="0" fillId="0" borderId="0" xfId="49" applyNumberFormat="1" applyFont="1" applyFill="1" applyBorder="1" applyAlignment="1">
      <alignment vertical="top" wrapText="1"/>
    </xf>
    <xf numFmtId="186" fontId="0" fillId="0" borderId="31" xfId="49" applyNumberFormat="1" applyFont="1" applyFill="1" applyBorder="1" applyAlignment="1">
      <alignment vertical="top" wrapText="1"/>
    </xf>
    <xf numFmtId="186" fontId="0" fillId="0" borderId="39" xfId="49" applyNumberFormat="1" applyFont="1" applyFill="1" applyBorder="1" applyAlignment="1">
      <alignment/>
    </xf>
    <xf numFmtId="186" fontId="6" fillId="0" borderId="56" xfId="49" applyNumberFormat="1" applyFont="1" applyBorder="1" applyAlignment="1">
      <alignment horizontal="right" vertical="center"/>
    </xf>
    <xf numFmtId="186" fontId="6" fillId="0" borderId="47" xfId="49" applyNumberFormat="1" applyFont="1" applyBorder="1" applyAlignment="1">
      <alignment vertical="center"/>
    </xf>
    <xf numFmtId="186" fontId="6" fillId="0" borderId="46" xfId="49" applyNumberFormat="1" applyFont="1" applyBorder="1" applyAlignment="1">
      <alignment horizontal="right" vertical="center" shrinkToFit="1"/>
    </xf>
    <xf numFmtId="186" fontId="18" fillId="0" borderId="19" xfId="49" applyNumberFormat="1" applyFont="1" applyBorder="1" applyAlignment="1" applyProtection="1">
      <alignment horizontal="center" vertical="center"/>
      <protection locked="0"/>
    </xf>
    <xf numFmtId="186" fontId="0" fillId="0" borderId="54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Fill="1" applyBorder="1" applyAlignment="1" applyProtection="1">
      <alignment vertical="center"/>
      <protection locked="0"/>
    </xf>
    <xf numFmtId="186" fontId="0" fillId="0" borderId="48" xfId="49" applyNumberFormat="1" applyFont="1" applyFill="1" applyBorder="1" applyAlignment="1" applyProtection="1">
      <alignment vertical="center"/>
      <protection locked="0"/>
    </xf>
    <xf numFmtId="186" fontId="6" fillId="0" borderId="54" xfId="49" applyNumberFormat="1" applyFont="1" applyBorder="1" applyAlignment="1" applyProtection="1">
      <alignment vertical="center" shrinkToFit="1"/>
      <protection locked="0"/>
    </xf>
    <xf numFmtId="186" fontId="6" fillId="0" borderId="48" xfId="49" applyNumberFormat="1" applyFont="1" applyBorder="1" applyAlignment="1" applyProtection="1">
      <alignment vertical="center" shrinkToFit="1"/>
      <protection locked="0"/>
    </xf>
    <xf numFmtId="186" fontId="6" fillId="0" borderId="50" xfId="49" applyNumberFormat="1" applyFont="1" applyBorder="1" applyAlignment="1" applyProtection="1">
      <alignment vertical="center"/>
      <protection/>
    </xf>
    <xf numFmtId="186" fontId="6" fillId="0" borderId="50" xfId="49" applyNumberFormat="1" applyFont="1" applyBorder="1" applyAlignment="1" applyProtection="1">
      <alignment vertical="center" shrinkToFit="1"/>
      <protection/>
    </xf>
    <xf numFmtId="195" fontId="6" fillId="0" borderId="0" xfId="49" applyNumberFormat="1" applyFont="1" applyBorder="1" applyAlignment="1">
      <alignment horizontal="right" vertical="top"/>
    </xf>
    <xf numFmtId="186" fontId="6" fillId="0" borderId="50" xfId="49" applyNumberFormat="1" applyFont="1" applyBorder="1" applyAlignment="1">
      <alignment vertical="top" wrapText="1"/>
    </xf>
    <xf numFmtId="186" fontId="0" fillId="0" borderId="59" xfId="49" applyNumberFormat="1" applyFont="1" applyBorder="1" applyAlignment="1" applyProtection="1">
      <alignment vertical="center"/>
      <protection locked="0"/>
    </xf>
    <xf numFmtId="186" fontId="6" fillId="0" borderId="59" xfId="49" applyNumberFormat="1" applyFont="1" applyBorder="1" applyAlignment="1" applyProtection="1">
      <alignment vertical="center" shrinkToFit="1"/>
      <protection locked="0"/>
    </xf>
    <xf numFmtId="186" fontId="6" fillId="0" borderId="48" xfId="49" applyNumberFormat="1" applyFont="1" applyBorder="1" applyAlignment="1" applyProtection="1">
      <alignment vertical="center" shrinkToFit="1"/>
      <protection/>
    </xf>
    <xf numFmtId="186" fontId="0" fillId="0" borderId="56" xfId="49" applyNumberFormat="1" applyFont="1" applyBorder="1" applyAlignment="1" applyProtection="1">
      <alignment vertical="center"/>
      <protection locked="0"/>
    </xf>
    <xf numFmtId="186" fontId="0" fillId="0" borderId="49" xfId="49" applyNumberFormat="1" applyFont="1" applyBorder="1" applyAlignment="1" applyProtection="1">
      <alignment vertical="center"/>
      <protection locked="0"/>
    </xf>
    <xf numFmtId="186" fontId="0" fillId="0" borderId="55" xfId="49" applyNumberFormat="1" applyFont="1" applyBorder="1" applyAlignment="1" applyProtection="1">
      <alignment vertical="center"/>
      <protection locked="0"/>
    </xf>
    <xf numFmtId="186" fontId="6" fillId="0" borderId="55" xfId="49" applyNumberFormat="1" applyFont="1" applyBorder="1" applyAlignment="1" applyProtection="1">
      <alignment vertical="center" shrinkToFit="1"/>
      <protection locked="0"/>
    </xf>
    <xf numFmtId="186" fontId="6" fillId="0" borderId="49" xfId="49" applyNumberFormat="1" applyFont="1" applyBorder="1" applyAlignment="1" applyProtection="1">
      <alignment vertical="center" shrinkToFit="1"/>
      <protection locked="0"/>
    </xf>
    <xf numFmtId="186" fontId="6" fillId="0" borderId="56" xfId="49" applyNumberFormat="1" applyFont="1" applyBorder="1" applyAlignment="1" applyProtection="1">
      <alignment vertical="center" shrinkToFit="1"/>
      <protection locked="0"/>
    </xf>
    <xf numFmtId="186" fontId="6" fillId="0" borderId="50" xfId="49" applyNumberFormat="1" applyFont="1" applyBorder="1" applyAlignment="1" applyProtection="1">
      <alignment vertical="center" shrinkToFit="1"/>
      <protection locked="0"/>
    </xf>
    <xf numFmtId="186" fontId="2" fillId="0" borderId="68" xfId="49" applyNumberFormat="1" applyFont="1" applyBorder="1" applyAlignment="1">
      <alignment shrinkToFit="1"/>
    </xf>
    <xf numFmtId="186" fontId="0" fillId="0" borderId="54" xfId="49" applyNumberFormat="1" applyFont="1" applyBorder="1" applyAlignment="1" applyProtection="1">
      <alignment vertical="center"/>
      <protection locked="0"/>
    </xf>
    <xf numFmtId="186" fontId="0" fillId="0" borderId="48" xfId="49" applyNumberFormat="1" applyFont="1" applyBorder="1" applyAlignment="1" applyProtection="1">
      <alignment vertical="center"/>
      <protection locked="0"/>
    </xf>
    <xf numFmtId="186" fontId="0" fillId="0" borderId="54" xfId="49" applyNumberFormat="1" applyFont="1" applyFill="1" applyBorder="1" applyAlignment="1" applyProtection="1">
      <alignment vertical="center"/>
      <protection locked="0"/>
    </xf>
    <xf numFmtId="186" fontId="6" fillId="0" borderId="54" xfId="49" applyNumberFormat="1" applyFont="1" applyFill="1" applyBorder="1" applyAlignment="1" applyProtection="1">
      <alignment vertical="center" shrinkToFit="1"/>
      <protection locked="0"/>
    </xf>
    <xf numFmtId="186" fontId="6" fillId="0" borderId="48" xfId="49" applyNumberFormat="1" applyFont="1" applyFill="1" applyBorder="1" applyAlignment="1" applyProtection="1">
      <alignment vertical="center" shrinkToFit="1"/>
      <protection locked="0"/>
    </xf>
    <xf numFmtId="186" fontId="6" fillId="0" borderId="54" xfId="49" applyNumberFormat="1" applyFont="1" applyBorder="1" applyAlignment="1" applyProtection="1">
      <alignment vertical="center"/>
      <protection locked="0"/>
    </xf>
    <xf numFmtId="186" fontId="6" fillId="0" borderId="48" xfId="49" applyNumberFormat="1" applyFont="1" applyBorder="1" applyAlignment="1" applyProtection="1">
      <alignment vertical="center"/>
      <protection locked="0"/>
    </xf>
    <xf numFmtId="186" fontId="6" fillId="0" borderId="56" xfId="49" applyNumberFormat="1" applyFont="1" applyBorder="1" applyAlignment="1" applyProtection="1">
      <alignment vertical="center"/>
      <protection locked="0"/>
    </xf>
    <xf numFmtId="186" fontId="18" fillId="0" borderId="39" xfId="49" applyNumberFormat="1" applyFont="1" applyBorder="1" applyAlignment="1">
      <alignment vertical="top"/>
    </xf>
    <xf numFmtId="186" fontId="18" fillId="0" borderId="39" xfId="49" applyNumberFormat="1" applyFont="1" applyFill="1" applyBorder="1" applyAlignment="1">
      <alignment vertical="center"/>
    </xf>
    <xf numFmtId="186" fontId="18" fillId="0" borderId="22" xfId="49" applyNumberFormat="1" applyFont="1" applyFill="1" applyBorder="1" applyAlignment="1">
      <alignment vertical="center"/>
    </xf>
    <xf numFmtId="186" fontId="2" fillId="0" borderId="10" xfId="49" applyNumberFormat="1" applyFont="1" applyFill="1" applyBorder="1" applyAlignment="1">
      <alignment vertical="top"/>
    </xf>
    <xf numFmtId="186" fontId="0" fillId="0" borderId="49" xfId="49" applyNumberFormat="1" applyFont="1" applyBorder="1" applyAlignment="1" applyProtection="1">
      <alignment vertical="center"/>
      <protection locked="0"/>
    </xf>
    <xf numFmtId="186" fontId="0" fillId="0" borderId="56" xfId="49" applyNumberFormat="1" applyFont="1" applyBorder="1" applyAlignment="1" applyProtection="1">
      <alignment vertical="center"/>
      <protection locked="0"/>
    </xf>
    <xf numFmtId="186" fontId="0" fillId="0" borderId="55" xfId="49" applyNumberFormat="1" applyFont="1" applyBorder="1" applyAlignment="1" applyProtection="1">
      <alignment vertical="center"/>
      <protection locked="0"/>
    </xf>
    <xf numFmtId="186" fontId="6" fillId="0" borderId="55" xfId="49" applyNumberFormat="1" applyFont="1" applyBorder="1" applyAlignment="1" applyProtection="1">
      <alignment horizontal="right" vertical="center"/>
      <protection locked="0"/>
    </xf>
    <xf numFmtId="186" fontId="6" fillId="0" borderId="48" xfId="49" applyNumberFormat="1" applyFont="1" applyBorder="1" applyAlignment="1" applyProtection="1">
      <alignment horizontal="right" vertical="center"/>
      <protection locked="0"/>
    </xf>
    <xf numFmtId="186" fontId="0" fillId="0" borderId="54" xfId="49" applyNumberFormat="1" applyFont="1" applyFill="1" applyBorder="1" applyAlignment="1" applyProtection="1">
      <alignment vertical="center"/>
      <protection locked="0"/>
    </xf>
    <xf numFmtId="186" fontId="6" fillId="0" borderId="27" xfId="49" applyNumberFormat="1" applyFont="1" applyFill="1" applyBorder="1" applyAlignment="1" applyProtection="1">
      <alignment horizontal="right" vertical="center"/>
      <protection locked="0"/>
    </xf>
    <xf numFmtId="186" fontId="6" fillId="0" borderId="30" xfId="49" applyNumberFormat="1" applyFont="1" applyFill="1" applyBorder="1" applyAlignment="1" applyProtection="1">
      <alignment vertical="center"/>
      <protection locked="0"/>
    </xf>
    <xf numFmtId="186" fontId="6" fillId="0" borderId="48" xfId="49" applyNumberFormat="1" applyFont="1" applyFill="1" applyBorder="1" applyAlignment="1" applyProtection="1">
      <alignment vertical="center"/>
      <protection locked="0"/>
    </xf>
    <xf numFmtId="186" fontId="13" fillId="0" borderId="38" xfId="49" applyNumberFormat="1" applyFont="1" applyBorder="1" applyAlignment="1">
      <alignment horizontal="left" vertical="center"/>
    </xf>
    <xf numFmtId="186" fontId="13" fillId="0" borderId="23" xfId="49" applyNumberFormat="1" applyFont="1" applyBorder="1" applyAlignment="1">
      <alignment horizontal="left" vertical="center"/>
    </xf>
    <xf numFmtId="186" fontId="19" fillId="0" borderId="68" xfId="49" applyNumberFormat="1" applyFont="1" applyBorder="1" applyAlignment="1">
      <alignment/>
    </xf>
    <xf numFmtId="186" fontId="18" fillId="0" borderId="68" xfId="49" applyNumberFormat="1" applyFont="1" applyBorder="1" applyAlignment="1">
      <alignment/>
    </xf>
    <xf numFmtId="186" fontId="18" fillId="0" borderId="68" xfId="49" applyNumberFormat="1" applyFont="1" applyFill="1" applyBorder="1" applyAlignment="1">
      <alignment/>
    </xf>
    <xf numFmtId="186" fontId="18" fillId="0" borderId="68" xfId="49" applyNumberFormat="1" applyFont="1" applyFill="1" applyBorder="1" applyAlignment="1">
      <alignment vertical="center"/>
    </xf>
    <xf numFmtId="186" fontId="2" fillId="33" borderId="0" xfId="49" applyNumberFormat="1" applyFont="1" applyFill="1" applyBorder="1" applyAlignment="1" applyProtection="1">
      <alignment vertical="top"/>
      <protection/>
    </xf>
    <xf numFmtId="186" fontId="2" fillId="33" borderId="22" xfId="49" applyNumberFormat="1" applyFont="1" applyFill="1" applyBorder="1" applyAlignment="1" applyProtection="1">
      <alignment vertical="top"/>
      <protection/>
    </xf>
    <xf numFmtId="187" fontId="19" fillId="0" borderId="39" xfId="49" applyNumberFormat="1" applyFont="1" applyBorder="1" applyAlignment="1" applyProtection="1">
      <alignment vertical="center"/>
      <protection locked="0"/>
    </xf>
    <xf numFmtId="187" fontId="19" fillId="0" borderId="22" xfId="49" applyNumberFormat="1" applyFont="1" applyBorder="1" applyAlignment="1" applyProtection="1">
      <alignment vertical="center"/>
      <protection locked="0"/>
    </xf>
    <xf numFmtId="187" fontId="19" fillId="0" borderId="38" xfId="49" applyNumberFormat="1" applyFont="1" applyBorder="1" applyAlignment="1" applyProtection="1">
      <alignment vertical="center"/>
      <protection locked="0"/>
    </xf>
    <xf numFmtId="187" fontId="19" fillId="0" borderId="23" xfId="49" applyNumberFormat="1" applyFont="1" applyBorder="1" applyAlignment="1" applyProtection="1">
      <alignment vertical="center"/>
      <protection locked="0"/>
    </xf>
    <xf numFmtId="186" fontId="19" fillId="0" borderId="21" xfId="49" applyNumberFormat="1" applyFont="1" applyBorder="1" applyAlignment="1" applyProtection="1">
      <alignment vertical="center" shrinkToFit="1"/>
      <protection locked="0"/>
    </xf>
    <xf numFmtId="186" fontId="19" fillId="0" borderId="68" xfId="49" applyNumberFormat="1" applyFont="1" applyBorder="1" applyAlignment="1" applyProtection="1">
      <alignment vertical="center" shrinkToFit="1"/>
      <protection locked="0"/>
    </xf>
    <xf numFmtId="186" fontId="18" fillId="0" borderId="0" xfId="49" applyNumberFormat="1" applyFont="1" applyFill="1" applyBorder="1" applyAlignment="1">
      <alignment horizontal="center" vertical="center"/>
    </xf>
    <xf numFmtId="186" fontId="19" fillId="0" borderId="0" xfId="49" applyNumberFormat="1" applyFont="1" applyFill="1" applyBorder="1" applyAlignment="1">
      <alignment vertical="center"/>
    </xf>
    <xf numFmtId="186" fontId="2" fillId="0" borderId="54" xfId="49" applyNumberFormat="1" applyFont="1" applyBorder="1" applyAlignment="1">
      <alignment horizontal="right" vertical="center"/>
    </xf>
    <xf numFmtId="186" fontId="2" fillId="0" borderId="48" xfId="49" applyNumberFormat="1" applyFont="1" applyBorder="1" applyAlignment="1">
      <alignment horizontal="right" vertical="center"/>
    </xf>
    <xf numFmtId="186" fontId="2" fillId="0" borderId="59" xfId="49" applyNumberFormat="1" applyFont="1" applyBorder="1" applyAlignment="1">
      <alignment horizontal="right" vertical="center"/>
    </xf>
    <xf numFmtId="186" fontId="13" fillId="33" borderId="0" xfId="49" applyNumberFormat="1" applyFont="1" applyFill="1" applyBorder="1" applyAlignment="1" applyProtection="1">
      <alignment vertical="top"/>
      <protection/>
    </xf>
    <xf numFmtId="186" fontId="13" fillId="33" borderId="31" xfId="49" applyNumberFormat="1" applyFont="1" applyFill="1" applyBorder="1" applyAlignment="1" applyProtection="1">
      <alignment vertical="top"/>
      <protection/>
    </xf>
    <xf numFmtId="186" fontId="17" fillId="0" borderId="34" xfId="49" applyNumberFormat="1" applyFont="1" applyBorder="1" applyAlignment="1">
      <alignment horizontal="center" vertical="center" wrapText="1"/>
    </xf>
    <xf numFmtId="186" fontId="2" fillId="0" borderId="59" xfId="49" applyNumberFormat="1" applyFont="1" applyBorder="1" applyAlignment="1">
      <alignment vertical="center" shrinkToFit="1"/>
    </xf>
    <xf numFmtId="186" fontId="34" fillId="0" borderId="29" xfId="49" applyNumberFormat="1" applyFont="1" applyBorder="1" applyAlignment="1">
      <alignment horizontal="center" vertical="center"/>
    </xf>
    <xf numFmtId="186" fontId="34" fillId="0" borderId="26" xfId="49" applyNumberFormat="1" applyFont="1" applyBorder="1" applyAlignment="1">
      <alignment horizontal="center" vertical="center"/>
    </xf>
    <xf numFmtId="186" fontId="34" fillId="0" borderId="43" xfId="49" applyNumberFormat="1" applyFont="1" applyBorder="1" applyAlignment="1">
      <alignment horizontal="center" vertical="center"/>
    </xf>
    <xf numFmtId="186" fontId="34" fillId="0" borderId="26" xfId="49" applyNumberFormat="1" applyFont="1" applyBorder="1" applyAlignment="1">
      <alignment horizontal="center" vertical="center" wrapText="1"/>
    </xf>
    <xf numFmtId="186" fontId="34" fillId="0" borderId="45" xfId="49" applyNumberFormat="1" applyFont="1" applyBorder="1" applyAlignment="1">
      <alignment horizontal="center" vertical="center"/>
    </xf>
    <xf numFmtId="186" fontId="34" fillId="0" borderId="36" xfId="49" applyNumberFormat="1" applyFont="1" applyBorder="1" applyAlignment="1">
      <alignment horizontal="center" vertical="center" wrapText="1"/>
    </xf>
    <xf numFmtId="186" fontId="34" fillId="0" borderId="29" xfId="49" applyNumberFormat="1" applyFont="1" applyBorder="1" applyAlignment="1">
      <alignment horizontal="center" vertical="center" wrapText="1"/>
    </xf>
    <xf numFmtId="186" fontId="22" fillId="0" borderId="20" xfId="49" applyNumberFormat="1" applyFont="1" applyBorder="1" applyAlignment="1">
      <alignment vertical="center"/>
    </xf>
    <xf numFmtId="186" fontId="13" fillId="0" borderId="39" xfId="49" applyNumberFormat="1" applyFont="1" applyBorder="1" applyAlignment="1">
      <alignment vertical="top" wrapText="1"/>
    </xf>
    <xf numFmtId="186" fontId="13" fillId="0" borderId="22" xfId="49" applyNumberFormat="1" applyFont="1" applyBorder="1" applyAlignment="1">
      <alignment vertical="top" wrapText="1"/>
    </xf>
    <xf numFmtId="186" fontId="13" fillId="0" borderId="10" xfId="49" applyNumberFormat="1" applyFont="1" applyBorder="1" applyAlignment="1">
      <alignment vertical="top"/>
    </xf>
    <xf numFmtId="196" fontId="16" fillId="0" borderId="0" xfId="49" applyNumberFormat="1" applyFont="1" applyFill="1" applyAlignment="1">
      <alignment horizontal="left" vertical="center"/>
    </xf>
    <xf numFmtId="186" fontId="6" fillId="0" borderId="15" xfId="49" applyNumberFormat="1" applyFont="1" applyBorder="1" applyAlignment="1">
      <alignment horizontal="distributed" vertical="center" wrapText="1"/>
    </xf>
    <xf numFmtId="186" fontId="6" fillId="0" borderId="15" xfId="49" applyNumberFormat="1" applyFont="1" applyBorder="1" applyAlignment="1">
      <alignment horizontal="center" vertical="center" shrinkToFit="1"/>
    </xf>
    <xf numFmtId="186" fontId="6" fillId="0" borderId="33" xfId="49" applyNumberFormat="1" applyFont="1" applyBorder="1" applyAlignment="1">
      <alignment horizontal="center" vertical="center" shrinkToFit="1"/>
    </xf>
    <xf numFmtId="186" fontId="22" fillId="0" borderId="15" xfId="49" applyNumberFormat="1" applyFont="1" applyBorder="1" applyAlignment="1">
      <alignment horizontal="center" vertical="center" shrinkToFit="1"/>
    </xf>
    <xf numFmtId="186" fontId="6" fillId="0" borderId="57" xfId="49" applyNumberFormat="1" applyFont="1" applyBorder="1" applyAlignment="1">
      <alignment/>
    </xf>
    <xf numFmtId="186" fontId="0" fillId="0" borderId="17" xfId="49" applyNumberFormat="1" applyFont="1" applyBorder="1" applyAlignment="1">
      <alignment/>
    </xf>
    <xf numFmtId="186" fontId="6" fillId="0" borderId="69" xfId="49" applyNumberFormat="1" applyFont="1" applyBorder="1" applyAlignment="1">
      <alignment/>
    </xf>
    <xf numFmtId="186" fontId="6" fillId="0" borderId="13" xfId="49" applyNumberFormat="1" applyFont="1" applyBorder="1" applyAlignment="1">
      <alignment/>
    </xf>
    <xf numFmtId="186" fontId="30" fillId="0" borderId="0" xfId="49" applyNumberFormat="1" applyFont="1" applyBorder="1" applyAlignment="1">
      <alignment vertical="center"/>
    </xf>
    <xf numFmtId="186" fontId="9" fillId="0" borderId="58" xfId="49" applyNumberFormat="1" applyFont="1" applyBorder="1" applyAlignment="1">
      <alignment horizontal="left" vertical="center" wrapText="1"/>
    </xf>
    <xf numFmtId="186" fontId="9" fillId="0" borderId="17" xfId="49" applyNumberFormat="1" applyFont="1" applyBorder="1" applyAlignment="1">
      <alignment horizontal="left" vertical="center" wrapText="1"/>
    </xf>
    <xf numFmtId="186" fontId="7" fillId="0" borderId="17" xfId="49" applyNumberFormat="1" applyFont="1" applyFill="1" applyBorder="1" applyAlignment="1">
      <alignment vertical="top" wrapText="1"/>
    </xf>
    <xf numFmtId="186" fontId="0" fillId="0" borderId="17" xfId="49" applyNumberFormat="1" applyFont="1" applyBorder="1" applyAlignment="1">
      <alignment vertical="top" wrapText="1"/>
    </xf>
    <xf numFmtId="186" fontId="69" fillId="0" borderId="11" xfId="49" applyNumberFormat="1" applyFont="1" applyFill="1" applyBorder="1" applyAlignment="1">
      <alignment horizontal="center" vertical="center"/>
    </xf>
    <xf numFmtId="186" fontId="69" fillId="0" borderId="21" xfId="49" applyNumberFormat="1" applyFont="1" applyFill="1" applyBorder="1" applyAlignment="1">
      <alignment horizontal="center" vertical="center"/>
    </xf>
    <xf numFmtId="186" fontId="69" fillId="0" borderId="68" xfId="49" applyNumberFormat="1" applyFont="1" applyFill="1" applyBorder="1" applyAlignment="1">
      <alignment horizontal="center" vertical="center"/>
    </xf>
    <xf numFmtId="186" fontId="0" fillId="0" borderId="11" xfId="49" applyNumberFormat="1" applyFont="1" applyFill="1" applyBorder="1" applyAlignment="1">
      <alignment horizontal="center" vertical="center"/>
    </xf>
    <xf numFmtId="186" fontId="0" fillId="0" borderId="21" xfId="49" applyNumberFormat="1" applyFont="1" applyFill="1" applyBorder="1" applyAlignment="1">
      <alignment horizontal="center" vertical="center"/>
    </xf>
    <xf numFmtId="186" fontId="0" fillId="0" borderId="68" xfId="49" applyNumberFormat="1" applyFont="1" applyFill="1" applyBorder="1" applyAlignment="1">
      <alignment horizontal="center" vertical="center"/>
    </xf>
    <xf numFmtId="186" fontId="19" fillId="0" borderId="21" xfId="49" applyNumberFormat="1" applyFont="1" applyBorder="1" applyAlignment="1" applyProtection="1">
      <alignment horizontal="left" vertical="center" shrinkToFit="1"/>
      <protection locked="0"/>
    </xf>
    <xf numFmtId="186" fontId="19" fillId="0" borderId="68" xfId="49" applyNumberFormat="1" applyFont="1" applyBorder="1" applyAlignment="1" applyProtection="1">
      <alignment horizontal="left" vertical="center" shrinkToFit="1"/>
      <protection locked="0"/>
    </xf>
    <xf numFmtId="186" fontId="2" fillId="0" borderId="11" xfId="49" applyNumberFormat="1" applyFont="1" applyBorder="1" applyAlignment="1">
      <alignment horizontal="left" vertical="top"/>
    </xf>
    <xf numFmtId="186" fontId="2" fillId="0" borderId="21" xfId="49" applyNumberFormat="1" applyFont="1" applyBorder="1" applyAlignment="1">
      <alignment horizontal="left" vertical="top"/>
    </xf>
    <xf numFmtId="186" fontId="19" fillId="0" borderId="21" xfId="49" applyNumberFormat="1" applyFont="1" applyBorder="1" applyAlignment="1">
      <alignment horizontal="center" shrinkToFit="1"/>
    </xf>
    <xf numFmtId="186" fontId="19" fillId="0" borderId="21" xfId="49" applyNumberFormat="1" applyFont="1" applyFill="1" applyBorder="1" applyAlignment="1">
      <alignment horizontal="center" vertical="center"/>
    </xf>
    <xf numFmtId="186" fontId="10" fillId="0" borderId="21" xfId="49" applyNumberFormat="1" applyFont="1" applyBorder="1" applyAlignment="1">
      <alignment horizontal="right" vertical="center"/>
    </xf>
    <xf numFmtId="186" fontId="0" fillId="0" borderId="21" xfId="49" applyNumberFormat="1" applyFont="1" applyBorder="1" applyAlignment="1">
      <alignment horizontal="center" vertical="center"/>
    </xf>
    <xf numFmtId="186" fontId="26" fillId="0" borderId="10" xfId="49" applyNumberFormat="1" applyFont="1" applyBorder="1" applyAlignment="1">
      <alignment horizontal="left" vertical="top" wrapText="1"/>
    </xf>
    <xf numFmtId="186" fontId="26" fillId="0" borderId="39" xfId="49" applyNumberFormat="1" applyFont="1" applyBorder="1" applyAlignment="1">
      <alignment horizontal="left" vertical="top" wrapText="1"/>
    </xf>
    <xf numFmtId="186" fontId="26" fillId="0" borderId="22" xfId="49" applyNumberFormat="1" applyFont="1" applyBorder="1" applyAlignment="1">
      <alignment horizontal="left" vertical="top" wrapText="1"/>
    </xf>
    <xf numFmtId="186" fontId="26" fillId="0" borderId="51" xfId="49" applyNumberFormat="1" applyFont="1" applyBorder="1" applyAlignment="1">
      <alignment horizontal="left" vertical="top" wrapText="1"/>
    </xf>
    <xf numFmtId="186" fontId="26" fillId="0" borderId="0" xfId="49" applyNumberFormat="1" applyFont="1" applyBorder="1" applyAlignment="1">
      <alignment horizontal="left" vertical="top" wrapText="1"/>
    </xf>
    <xf numFmtId="186" fontId="26" fillId="0" borderId="31" xfId="49" applyNumberFormat="1" applyFont="1" applyBorder="1" applyAlignment="1">
      <alignment horizontal="left" vertical="top" wrapText="1"/>
    </xf>
    <xf numFmtId="186" fontId="0" fillId="0" borderId="11" xfId="49" applyNumberFormat="1" applyFont="1" applyBorder="1" applyAlignment="1">
      <alignment horizontal="center" vertical="center"/>
    </xf>
    <xf numFmtId="186" fontId="19" fillId="0" borderId="21" xfId="49" applyNumberFormat="1" applyFont="1" applyBorder="1" applyAlignment="1">
      <alignment horizontal="right"/>
    </xf>
    <xf numFmtId="186" fontId="18" fillId="0" borderId="12" xfId="49" applyNumberFormat="1" applyFont="1" applyBorder="1" applyAlignment="1" applyProtection="1">
      <alignment horizontal="center" vertical="top"/>
      <protection locked="0"/>
    </xf>
    <xf numFmtId="186" fontId="18" fillId="0" borderId="38" xfId="49" applyNumberFormat="1" applyFont="1" applyBorder="1" applyAlignment="1" applyProtection="1">
      <alignment horizontal="center" vertical="top"/>
      <protection locked="0"/>
    </xf>
    <xf numFmtId="186" fontId="18" fillId="0" borderId="23" xfId="49" applyNumberFormat="1" applyFont="1" applyBorder="1" applyAlignment="1" applyProtection="1">
      <alignment horizontal="center" vertical="top"/>
      <protection locked="0"/>
    </xf>
    <xf numFmtId="195" fontId="6" fillId="0" borderId="39" xfId="49" applyNumberFormat="1" applyFont="1" applyBorder="1" applyAlignment="1">
      <alignment horizontal="center" vertical="top"/>
    </xf>
    <xf numFmtId="187" fontId="19" fillId="0" borderId="39" xfId="49" applyNumberFormat="1" applyFont="1" applyBorder="1" applyAlignment="1" applyProtection="1">
      <alignment horizontal="center" vertical="center"/>
      <protection locked="0"/>
    </xf>
    <xf numFmtId="187" fontId="19" fillId="0" borderId="22" xfId="49" applyNumberFormat="1" applyFont="1" applyBorder="1" applyAlignment="1" applyProtection="1">
      <alignment horizontal="center" vertical="center"/>
      <protection locked="0"/>
    </xf>
    <xf numFmtId="187" fontId="19" fillId="0" borderId="38" xfId="49" applyNumberFormat="1" applyFont="1" applyBorder="1" applyAlignment="1" applyProtection="1">
      <alignment horizontal="center" vertical="center"/>
      <protection locked="0"/>
    </xf>
    <xf numFmtId="187" fontId="19" fillId="0" borderId="23" xfId="49" applyNumberFormat="1" applyFont="1" applyBorder="1" applyAlignment="1" applyProtection="1">
      <alignment horizontal="center" vertical="center"/>
      <protection locked="0"/>
    </xf>
    <xf numFmtId="186" fontId="18" fillId="0" borderId="21" xfId="49" applyNumberFormat="1" applyFont="1" applyBorder="1" applyAlignment="1" applyProtection="1">
      <alignment horizontal="center" vertical="center"/>
      <protection locked="0"/>
    </xf>
    <xf numFmtId="186" fontId="18" fillId="0" borderId="68" xfId="49" applyNumberFormat="1" applyFont="1" applyBorder="1" applyAlignment="1" applyProtection="1">
      <alignment horizontal="center" vertical="center"/>
      <protection locked="0"/>
    </xf>
    <xf numFmtId="186" fontId="0" fillId="0" borderId="68" xfId="49" applyNumberFormat="1" applyFont="1" applyBorder="1" applyAlignment="1">
      <alignment horizontal="center" vertical="center"/>
    </xf>
    <xf numFmtId="186" fontId="2" fillId="0" borderId="10" xfId="49" applyNumberFormat="1" applyFont="1" applyBorder="1" applyAlignment="1">
      <alignment horizontal="left" vertical="top" wrapText="1"/>
    </xf>
    <xf numFmtId="186" fontId="2" fillId="0" borderId="39" xfId="49" applyNumberFormat="1" applyFont="1" applyBorder="1" applyAlignment="1">
      <alignment horizontal="left" vertical="top" wrapText="1"/>
    </xf>
    <xf numFmtId="186" fontId="2" fillId="0" borderId="22" xfId="49" applyNumberFormat="1" applyFont="1" applyBorder="1" applyAlignment="1">
      <alignment horizontal="left" vertical="top" wrapText="1"/>
    </xf>
    <xf numFmtId="186" fontId="2" fillId="0" borderId="51" xfId="49" applyNumberFormat="1" applyFont="1" applyBorder="1" applyAlignment="1">
      <alignment horizontal="left" vertical="top" wrapText="1"/>
    </xf>
    <xf numFmtId="186" fontId="2" fillId="0" borderId="0" xfId="49" applyNumberFormat="1" applyFont="1" applyBorder="1" applyAlignment="1">
      <alignment horizontal="left" vertical="top" wrapText="1"/>
    </xf>
    <xf numFmtId="186" fontId="2" fillId="0" borderId="31" xfId="49" applyNumberFormat="1" applyFont="1" applyBorder="1" applyAlignment="1">
      <alignment horizontal="left" vertical="top" wrapText="1"/>
    </xf>
    <xf numFmtId="186" fontId="2" fillId="0" borderId="12" xfId="49" applyNumberFormat="1" applyFont="1" applyBorder="1" applyAlignment="1">
      <alignment horizontal="left" vertical="top" wrapText="1"/>
    </xf>
    <xf numFmtId="186" fontId="2" fillId="0" borderId="38" xfId="49" applyNumberFormat="1" applyFont="1" applyBorder="1" applyAlignment="1">
      <alignment horizontal="left" vertical="top" wrapText="1"/>
    </xf>
    <xf numFmtId="186" fontId="2" fillId="0" borderId="23" xfId="49" applyNumberFormat="1" applyFont="1" applyBorder="1" applyAlignment="1">
      <alignment horizontal="left" vertical="top" wrapText="1"/>
    </xf>
    <xf numFmtId="186" fontId="16" fillId="0" borderId="32" xfId="49" applyNumberFormat="1" applyFont="1" applyBorder="1" applyAlignment="1">
      <alignment horizontal="center" vertical="center" wrapText="1"/>
    </xf>
    <xf numFmtId="186" fontId="16" fillId="0" borderId="47" xfId="49" applyNumberFormat="1" applyFont="1" applyBorder="1" applyAlignment="1">
      <alignment horizontal="center" vertical="center"/>
    </xf>
    <xf numFmtId="186" fontId="5" fillId="0" borderId="21" xfId="49" applyNumberFormat="1" applyFont="1" applyBorder="1" applyAlignment="1">
      <alignment horizontal="center" vertical="center"/>
    </xf>
    <xf numFmtId="186" fontId="5" fillId="0" borderId="68" xfId="49" applyNumberFormat="1" applyFont="1" applyBorder="1" applyAlignment="1">
      <alignment horizontal="center" vertical="center"/>
    </xf>
    <xf numFmtId="186" fontId="13" fillId="33" borderId="0" xfId="49" applyNumberFormat="1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>
      <alignment vertical="top" wrapText="1"/>
    </xf>
    <xf numFmtId="0" fontId="5" fillId="33" borderId="31" xfId="0" applyFont="1" applyFill="1" applyBorder="1" applyAlignment="1">
      <alignment vertical="top" wrapText="1"/>
    </xf>
    <xf numFmtId="186" fontId="13" fillId="33" borderId="39" xfId="49" applyNumberFormat="1" applyFont="1" applyFill="1" applyBorder="1" applyAlignment="1" applyProtection="1">
      <alignment vertical="top" wrapText="1"/>
      <protection/>
    </xf>
    <xf numFmtId="186" fontId="5" fillId="33" borderId="39" xfId="49" applyNumberFormat="1" applyFont="1" applyFill="1" applyBorder="1" applyAlignment="1" applyProtection="1">
      <alignment vertical="top"/>
      <protection/>
    </xf>
    <xf numFmtId="186" fontId="5" fillId="33" borderId="22" xfId="49" applyNumberFormat="1" applyFont="1" applyFill="1" applyBorder="1" applyAlignment="1" applyProtection="1">
      <alignment vertical="top"/>
      <protection/>
    </xf>
    <xf numFmtId="186" fontId="13" fillId="33" borderId="0" xfId="49" applyNumberFormat="1" applyFont="1" applyFill="1" applyAlignment="1" applyProtection="1">
      <alignment vertical="top" wrapText="1"/>
      <protection/>
    </xf>
    <xf numFmtId="186" fontId="13" fillId="33" borderId="31" xfId="49" applyNumberFormat="1" applyFont="1" applyFill="1" applyBorder="1" applyAlignment="1" applyProtection="1">
      <alignment vertical="top" wrapText="1"/>
      <protection/>
    </xf>
    <xf numFmtId="186" fontId="13" fillId="0" borderId="0" xfId="49" applyNumberFormat="1" applyFont="1" applyBorder="1" applyAlignment="1">
      <alignment vertical="center" wrapText="1"/>
    </xf>
    <xf numFmtId="186" fontId="13" fillId="0" borderId="31" xfId="49" applyNumberFormat="1" applyFont="1" applyBorder="1" applyAlignment="1">
      <alignment vertical="center" wrapText="1"/>
    </xf>
    <xf numFmtId="186" fontId="1" fillId="0" borderId="32" xfId="49" applyNumberFormat="1" applyFont="1" applyBorder="1" applyAlignment="1">
      <alignment horizontal="center" vertical="center" wrapText="1"/>
    </xf>
    <xf numFmtId="186" fontId="1" fillId="0" borderId="47" xfId="49" applyNumberFormat="1" applyFont="1" applyBorder="1" applyAlignment="1">
      <alignment horizontal="center" vertical="center" wrapText="1"/>
    </xf>
    <xf numFmtId="186" fontId="13" fillId="33" borderId="0" xfId="49" applyNumberFormat="1" applyFont="1" applyFill="1" applyBorder="1" applyAlignment="1" applyProtection="1">
      <alignment vertical="top" wrapText="1" shrinkToFit="1"/>
      <protection/>
    </xf>
    <xf numFmtId="186" fontId="5" fillId="0" borderId="0" xfId="49" applyNumberFormat="1" applyFont="1" applyBorder="1" applyAlignment="1">
      <alignment vertical="center" wrapText="1"/>
    </xf>
    <xf numFmtId="186" fontId="5" fillId="0" borderId="31" xfId="49" applyNumberFormat="1" applyFont="1" applyBorder="1" applyAlignment="1">
      <alignment vertical="center" wrapText="1"/>
    </xf>
    <xf numFmtId="0" fontId="5" fillId="0" borderId="0" xfId="0" applyFont="1" applyAlignment="1">
      <alignment vertical="top"/>
    </xf>
    <xf numFmtId="186" fontId="13" fillId="33" borderId="0" xfId="49" applyNumberFormat="1" applyFont="1" applyFill="1" applyBorder="1" applyAlignment="1" applyProtection="1">
      <alignment vertical="top"/>
      <protection/>
    </xf>
    <xf numFmtId="186" fontId="13" fillId="33" borderId="31" xfId="49" applyNumberFormat="1" applyFont="1" applyFill="1" applyBorder="1" applyAlignment="1" applyProtection="1">
      <alignment vertical="top"/>
      <protection/>
    </xf>
    <xf numFmtId="186" fontId="18" fillId="0" borderId="21" xfId="49" applyNumberFormat="1" applyFont="1" applyBorder="1" applyAlignment="1" applyProtection="1">
      <alignment horizontal="left" vertical="center"/>
      <protection locked="0"/>
    </xf>
    <xf numFmtId="186" fontId="19" fillId="0" borderId="21" xfId="49" applyNumberFormat="1" applyFont="1" applyBorder="1" applyAlignment="1" applyProtection="1">
      <alignment horizontal="left" vertical="center"/>
      <protection locked="0"/>
    </xf>
    <xf numFmtId="186" fontId="19" fillId="0" borderId="68" xfId="49" applyNumberFormat="1" applyFont="1" applyBorder="1" applyAlignment="1" applyProtection="1">
      <alignment horizontal="left" vertical="center"/>
      <protection locked="0"/>
    </xf>
    <xf numFmtId="186" fontId="19" fillId="0" borderId="12" xfId="49" applyNumberFormat="1" applyFont="1" applyBorder="1" applyAlignment="1" applyProtection="1">
      <alignment horizontal="center" vertical="top"/>
      <protection locked="0"/>
    </xf>
    <xf numFmtId="186" fontId="19" fillId="0" borderId="38" xfId="49" applyNumberFormat="1" applyFont="1" applyBorder="1" applyAlignment="1" applyProtection="1">
      <alignment horizontal="center" vertical="top"/>
      <protection locked="0"/>
    </xf>
    <xf numFmtId="186" fontId="19" fillId="0" borderId="23" xfId="49" applyNumberFormat="1" applyFont="1" applyBorder="1" applyAlignment="1" applyProtection="1">
      <alignment horizontal="center" vertical="top"/>
      <protection locked="0"/>
    </xf>
    <xf numFmtId="186" fontId="18" fillId="0" borderId="21" xfId="49" applyNumberFormat="1" applyFont="1" applyBorder="1" applyAlignment="1">
      <alignment/>
    </xf>
    <xf numFmtId="186" fontId="13" fillId="0" borderId="0" xfId="49" applyNumberFormat="1" applyFont="1" applyBorder="1" applyAlignment="1">
      <alignment horizontal="left" vertical="top" wrapText="1"/>
    </xf>
    <xf numFmtId="186" fontId="13" fillId="0" borderId="31" xfId="49" applyNumberFormat="1" applyFont="1" applyBorder="1" applyAlignment="1">
      <alignment horizontal="left" vertical="top" wrapText="1"/>
    </xf>
    <xf numFmtId="186" fontId="13" fillId="0" borderId="39" xfId="49" applyNumberFormat="1" applyFont="1" applyBorder="1" applyAlignment="1">
      <alignment vertical="center" wrapText="1"/>
    </xf>
    <xf numFmtId="186" fontId="13" fillId="0" borderId="22" xfId="49" applyNumberFormat="1" applyFont="1" applyBorder="1" applyAlignment="1">
      <alignment vertical="center" wrapText="1"/>
    </xf>
    <xf numFmtId="186" fontId="13" fillId="0" borderId="0" xfId="49" applyNumberFormat="1" applyFont="1" applyBorder="1" applyAlignment="1">
      <alignment vertical="center"/>
    </xf>
    <xf numFmtId="186" fontId="13" fillId="0" borderId="31" xfId="49" applyNumberFormat="1" applyFont="1" applyBorder="1" applyAlignment="1">
      <alignment vertical="center"/>
    </xf>
    <xf numFmtId="186" fontId="13" fillId="33" borderId="21" xfId="49" applyNumberFormat="1" applyFont="1" applyFill="1" applyBorder="1" applyAlignment="1" applyProtection="1">
      <alignment horizontal="left" vertical="top" wrapText="1"/>
      <protection/>
    </xf>
    <xf numFmtId="186" fontId="13" fillId="33" borderId="12" xfId="49" applyNumberFormat="1" applyFont="1" applyFill="1" applyBorder="1" applyAlignment="1" applyProtection="1">
      <alignment horizontal="left" vertical="top" wrapText="1"/>
      <protection/>
    </xf>
    <xf numFmtId="186" fontId="13" fillId="33" borderId="38" xfId="49" applyNumberFormat="1" applyFont="1" applyFill="1" applyBorder="1" applyAlignment="1" applyProtection="1">
      <alignment horizontal="left" vertical="top" wrapText="1"/>
      <protection/>
    </xf>
    <xf numFmtId="186" fontId="13" fillId="33" borderId="23" xfId="49" applyNumberFormat="1" applyFont="1" applyFill="1" applyBorder="1" applyAlignment="1" applyProtection="1">
      <alignment horizontal="left" vertical="top" wrapText="1"/>
      <protection/>
    </xf>
    <xf numFmtId="186" fontId="13" fillId="33" borderId="51" xfId="49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186" fontId="13" fillId="33" borderId="51" xfId="49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186" fontId="2" fillId="0" borderId="10" xfId="49" applyNumberFormat="1" applyFont="1" applyBorder="1" applyAlignment="1">
      <alignment horizontal="center" vertical="center"/>
    </xf>
    <xf numFmtId="186" fontId="2" fillId="0" borderId="51" xfId="49" applyNumberFormat="1" applyFont="1" applyBorder="1" applyAlignment="1">
      <alignment horizontal="center" vertical="center"/>
    </xf>
    <xf numFmtId="186" fontId="2" fillId="0" borderId="12" xfId="49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6" fontId="13" fillId="0" borderId="0" xfId="49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186" fontId="13" fillId="0" borderId="0" xfId="49" applyNumberFormat="1" applyFont="1" applyBorder="1" applyAlignment="1">
      <alignment vertical="top" wrapText="1"/>
    </xf>
    <xf numFmtId="186" fontId="13" fillId="0" borderId="31" xfId="49" applyNumberFormat="1" applyFont="1" applyBorder="1" applyAlignment="1">
      <alignment vertical="top" wrapText="1"/>
    </xf>
    <xf numFmtId="186" fontId="13" fillId="0" borderId="0" xfId="49" applyNumberFormat="1" applyFont="1" applyAlignment="1">
      <alignment vertical="top" shrinkToFit="1"/>
    </xf>
    <xf numFmtId="186" fontId="13" fillId="0" borderId="31" xfId="49" applyNumberFormat="1" applyFont="1" applyBorder="1" applyAlignment="1">
      <alignment vertical="top" shrinkToFit="1"/>
    </xf>
    <xf numFmtId="186" fontId="13" fillId="0" borderId="51" xfId="49" applyNumberFormat="1" applyFont="1" applyBorder="1" applyAlignment="1">
      <alignment vertical="center" wrapText="1"/>
    </xf>
    <xf numFmtId="186" fontId="13" fillId="0" borderId="51" xfId="49" applyNumberFormat="1" applyFont="1" applyBorder="1" applyAlignment="1">
      <alignment vertical="top" wrapText="1"/>
    </xf>
    <xf numFmtId="186" fontId="13" fillId="0" borderId="0" xfId="49" applyNumberFormat="1" applyFont="1" applyBorder="1" applyAlignment="1">
      <alignment horizontal="center" vertical="top" wrapText="1"/>
    </xf>
    <xf numFmtId="186" fontId="13" fillId="0" borderId="31" xfId="49" applyNumberFormat="1" applyFont="1" applyBorder="1" applyAlignment="1">
      <alignment horizontal="center" vertical="top" wrapText="1"/>
    </xf>
    <xf numFmtId="186" fontId="13" fillId="0" borderId="0" xfId="49" applyNumberFormat="1" applyFont="1" applyAlignment="1">
      <alignment vertical="top" wrapText="1"/>
    </xf>
    <xf numFmtId="186" fontId="30" fillId="0" borderId="0" xfId="49" applyNumberFormat="1" applyFont="1" applyBorder="1" applyAlignment="1">
      <alignment vertical="top" wrapText="1"/>
    </xf>
    <xf numFmtId="186" fontId="30" fillId="0" borderId="31" xfId="49" applyNumberFormat="1" applyFont="1" applyBorder="1" applyAlignment="1">
      <alignment vertical="top" wrapText="1"/>
    </xf>
    <xf numFmtId="186" fontId="13" fillId="0" borderId="10" xfId="49" applyNumberFormat="1" applyFont="1" applyBorder="1" applyAlignment="1">
      <alignment vertical="center" wrapText="1"/>
    </xf>
    <xf numFmtId="186" fontId="10" fillId="0" borderId="38" xfId="49" applyNumberFormat="1" applyFont="1" applyBorder="1" applyAlignment="1">
      <alignment horizontal="right" vertical="center"/>
    </xf>
    <xf numFmtId="186" fontId="19" fillId="0" borderId="21" xfId="49" applyNumberFormat="1" applyFont="1" applyBorder="1" applyAlignment="1">
      <alignment horizontal="center"/>
    </xf>
    <xf numFmtId="186" fontId="2" fillId="0" borderId="10" xfId="49" applyNumberFormat="1" applyFont="1" applyFill="1" applyBorder="1" applyAlignment="1">
      <alignment horizontal="center" vertical="center"/>
    </xf>
    <xf numFmtId="186" fontId="2" fillId="0" borderId="12" xfId="49" applyNumberFormat="1" applyFont="1" applyFill="1" applyBorder="1" applyAlignment="1">
      <alignment horizontal="center" vertical="center"/>
    </xf>
    <xf numFmtId="186" fontId="16" fillId="0" borderId="10" xfId="49" applyNumberFormat="1" applyFont="1" applyFill="1" applyBorder="1" applyAlignment="1">
      <alignment horizontal="center" vertical="center"/>
    </xf>
    <xf numFmtId="186" fontId="16" fillId="0" borderId="51" xfId="49" applyNumberFormat="1" applyFont="1" applyFill="1" applyBorder="1" applyAlignment="1">
      <alignment horizontal="center" vertical="center"/>
    </xf>
    <xf numFmtId="186" fontId="16" fillId="0" borderId="12" xfId="49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186" fontId="3" fillId="0" borderId="0" xfId="49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6" fontId="13" fillId="0" borderId="10" xfId="49" applyNumberFormat="1" applyFont="1" applyBorder="1" applyAlignment="1">
      <alignment horizontal="left" wrapText="1"/>
    </xf>
    <xf numFmtId="186" fontId="13" fillId="0" borderId="39" xfId="49" applyNumberFormat="1" applyFont="1" applyBorder="1" applyAlignment="1">
      <alignment horizontal="left" wrapText="1"/>
    </xf>
    <xf numFmtId="186" fontId="13" fillId="0" borderId="22" xfId="49" applyNumberFormat="1" applyFont="1" applyBorder="1" applyAlignment="1">
      <alignment horizontal="left" wrapText="1"/>
    </xf>
    <xf numFmtId="186" fontId="13" fillId="0" borderId="51" xfId="49" applyNumberFormat="1" applyFont="1" applyBorder="1" applyAlignment="1">
      <alignment horizontal="left" vertical="center" wrapText="1"/>
    </xf>
    <xf numFmtId="186" fontId="13" fillId="0" borderId="0" xfId="49" applyNumberFormat="1" applyFont="1" applyBorder="1" applyAlignment="1">
      <alignment horizontal="left" vertical="center" wrapText="1"/>
    </xf>
    <xf numFmtId="186" fontId="13" fillId="0" borderId="31" xfId="49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186" fontId="13" fillId="0" borderId="0" xfId="49" applyNumberFormat="1" applyFont="1" applyAlignment="1">
      <alignment vertical="center" wrapText="1"/>
    </xf>
    <xf numFmtId="186" fontId="13" fillId="0" borderId="51" xfId="49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186" fontId="13" fillId="0" borderId="10" xfId="49" applyNumberFormat="1" applyFont="1" applyBorder="1" applyAlignment="1">
      <alignment horizontal="left" vertical="center"/>
    </xf>
    <xf numFmtId="186" fontId="13" fillId="0" borderId="39" xfId="49" applyNumberFormat="1" applyFont="1" applyBorder="1" applyAlignment="1">
      <alignment horizontal="left" vertical="center"/>
    </xf>
    <xf numFmtId="186" fontId="13" fillId="0" borderId="22" xfId="49" applyNumberFormat="1" applyFont="1" applyBorder="1" applyAlignment="1">
      <alignment horizontal="left" vertical="center"/>
    </xf>
    <xf numFmtId="186" fontId="22" fillId="0" borderId="10" xfId="49" applyNumberFormat="1" applyFont="1" applyBorder="1" applyAlignment="1">
      <alignment horizontal="center" vertical="center" wrapText="1"/>
    </xf>
    <xf numFmtId="186" fontId="22" fillId="0" borderId="51" xfId="49" applyNumberFormat="1" applyFont="1" applyBorder="1" applyAlignment="1">
      <alignment horizontal="center" vertical="center" wrapText="1"/>
    </xf>
    <xf numFmtId="186" fontId="22" fillId="0" borderId="47" xfId="49" applyNumberFormat="1" applyFont="1" applyBorder="1" applyAlignment="1">
      <alignment horizontal="center" vertical="center" wrapText="1"/>
    </xf>
    <xf numFmtId="186" fontId="28" fillId="0" borderId="0" xfId="49" applyNumberFormat="1" applyFont="1" applyBorder="1" applyAlignment="1">
      <alignment horizontal="right" vertical="center"/>
    </xf>
    <xf numFmtId="186" fontId="10" fillId="0" borderId="0" xfId="49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6" fontId="13" fillId="0" borderId="10" xfId="49" applyNumberFormat="1" applyFont="1" applyBorder="1" applyAlignment="1">
      <alignment horizontal="left" vertical="center" wrapText="1"/>
    </xf>
    <xf numFmtId="186" fontId="13" fillId="0" borderId="39" xfId="49" applyNumberFormat="1" applyFont="1" applyBorder="1" applyAlignment="1">
      <alignment horizontal="left" vertical="center" wrapText="1"/>
    </xf>
    <xf numFmtId="186" fontId="13" fillId="0" borderId="22" xfId="49" applyNumberFormat="1" applyFont="1" applyBorder="1" applyAlignment="1">
      <alignment horizontal="left" vertical="center" wrapText="1"/>
    </xf>
    <xf numFmtId="0" fontId="5" fillId="0" borderId="3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87" fontId="18" fillId="0" borderId="39" xfId="49" applyNumberFormat="1" applyFont="1" applyBorder="1" applyAlignment="1" applyProtection="1">
      <alignment horizontal="center" vertical="center"/>
      <protection locked="0"/>
    </xf>
    <xf numFmtId="187" fontId="18" fillId="0" borderId="22" xfId="49" applyNumberFormat="1" applyFont="1" applyBorder="1" applyAlignment="1" applyProtection="1">
      <alignment horizontal="center" vertical="center"/>
      <protection locked="0"/>
    </xf>
    <xf numFmtId="187" fontId="18" fillId="0" borderId="38" xfId="49" applyNumberFormat="1" applyFont="1" applyBorder="1" applyAlignment="1" applyProtection="1">
      <alignment horizontal="center" vertical="center"/>
      <protection locked="0"/>
    </xf>
    <xf numFmtId="187" fontId="18" fillId="0" borderId="23" xfId="49" applyNumberFormat="1" applyFont="1" applyBorder="1" applyAlignment="1" applyProtection="1">
      <alignment horizontal="center" vertical="center"/>
      <protection locked="0"/>
    </xf>
    <xf numFmtId="186" fontId="18" fillId="0" borderId="68" xfId="49" applyNumberFormat="1" applyFont="1" applyBorder="1" applyAlignment="1" applyProtection="1">
      <alignment horizontal="left" vertical="center"/>
      <protection locked="0"/>
    </xf>
    <xf numFmtId="186" fontId="13" fillId="0" borderId="0" xfId="49" applyNumberFormat="1" applyFont="1" applyAlignment="1">
      <alignment horizontal="left" vertical="center" wrapText="1"/>
    </xf>
    <xf numFmtId="186" fontId="30" fillId="0" borderId="10" xfId="49" applyNumberFormat="1" applyFont="1" applyBorder="1" applyAlignment="1">
      <alignment horizontal="left" vertical="center" wrapText="1"/>
    </xf>
    <xf numFmtId="186" fontId="30" fillId="0" borderId="39" xfId="49" applyNumberFormat="1" applyFont="1" applyBorder="1" applyAlignment="1">
      <alignment horizontal="left" vertical="center" wrapText="1"/>
    </xf>
    <xf numFmtId="186" fontId="30" fillId="0" borderId="22" xfId="49" applyNumberFormat="1" applyFont="1" applyBorder="1" applyAlignment="1">
      <alignment horizontal="left" vertical="center" wrapText="1"/>
    </xf>
    <xf numFmtId="186" fontId="30" fillId="0" borderId="51" xfId="49" applyNumberFormat="1" applyFont="1" applyBorder="1" applyAlignment="1">
      <alignment horizontal="left" vertical="center" wrapText="1"/>
    </xf>
    <xf numFmtId="186" fontId="30" fillId="0" borderId="0" xfId="49" applyNumberFormat="1" applyFont="1" applyAlignment="1">
      <alignment horizontal="left" vertical="center" wrapText="1"/>
    </xf>
    <xf numFmtId="186" fontId="30" fillId="0" borderId="31" xfId="49" applyNumberFormat="1" applyFont="1" applyBorder="1" applyAlignment="1">
      <alignment horizontal="left" vertical="center" wrapText="1"/>
    </xf>
    <xf numFmtId="186" fontId="30" fillId="0" borderId="51" xfId="49" applyNumberFormat="1" applyFont="1" applyBorder="1" applyAlignment="1">
      <alignment vertical="top" wrapText="1"/>
    </xf>
    <xf numFmtId="186" fontId="30" fillId="0" borderId="0" xfId="49" applyNumberFormat="1" applyFont="1" applyAlignment="1">
      <alignment vertical="top" wrapText="1"/>
    </xf>
    <xf numFmtId="186" fontId="2" fillId="0" borderId="47" xfId="49" applyNumberFormat="1" applyFont="1" applyBorder="1" applyAlignment="1">
      <alignment horizontal="center" vertical="center"/>
    </xf>
    <xf numFmtId="186" fontId="16" fillId="0" borderId="51" xfId="49" applyNumberFormat="1" applyFont="1" applyBorder="1" applyAlignment="1">
      <alignment horizontal="center" vertical="center" wrapText="1"/>
    </xf>
    <xf numFmtId="186" fontId="16" fillId="0" borderId="47" xfId="49" applyNumberFormat="1" applyFont="1" applyBorder="1" applyAlignment="1">
      <alignment horizontal="center" vertical="center" wrapText="1"/>
    </xf>
    <xf numFmtId="186" fontId="18" fillId="0" borderId="21" xfId="49" applyNumberFormat="1" applyFont="1" applyBorder="1" applyAlignment="1">
      <alignment horizontal="right"/>
    </xf>
    <xf numFmtId="186" fontId="13" fillId="0" borderId="51" xfId="49" applyNumberFormat="1" applyFont="1" applyBorder="1" applyAlignment="1">
      <alignment horizontal="left" vertical="top" wrapText="1"/>
    </xf>
    <xf numFmtId="186" fontId="22" fillId="0" borderId="69" xfId="49" applyNumberFormat="1" applyFont="1" applyBorder="1" applyAlignment="1">
      <alignment horizontal="center" vertical="center" wrapText="1"/>
    </xf>
    <xf numFmtId="186" fontId="22" fillId="0" borderId="17" xfId="49" applyNumberFormat="1" applyFont="1" applyBorder="1" applyAlignment="1">
      <alignment horizontal="center" vertical="center" wrapText="1"/>
    </xf>
    <xf numFmtId="186" fontId="22" fillId="0" borderId="70" xfId="49" applyNumberFormat="1" applyFont="1" applyBorder="1" applyAlignment="1">
      <alignment horizontal="center" vertical="center" wrapText="1"/>
    </xf>
    <xf numFmtId="195" fontId="6" fillId="0" borderId="39" xfId="49" applyNumberFormat="1" applyFont="1" applyFill="1" applyBorder="1" applyAlignment="1">
      <alignment horizontal="center"/>
    </xf>
    <xf numFmtId="186" fontId="18" fillId="0" borderId="21" xfId="49" applyNumberFormat="1" applyFont="1" applyFill="1" applyBorder="1" applyAlignment="1">
      <alignment horizontal="right"/>
    </xf>
    <xf numFmtId="186" fontId="13" fillId="0" borderId="51" xfId="49" applyNumberFormat="1" applyFont="1" applyFill="1" applyBorder="1" applyAlignment="1">
      <alignment horizontal="left" vertical="center" wrapText="1"/>
    </xf>
    <xf numFmtId="186" fontId="13" fillId="0" borderId="0" xfId="49" applyNumberFormat="1" applyFont="1" applyFill="1" applyAlignment="1">
      <alignment horizontal="left" vertical="center" wrapText="1"/>
    </xf>
    <xf numFmtId="186" fontId="13" fillId="0" borderId="31" xfId="49" applyNumberFormat="1" applyFont="1" applyFill="1" applyBorder="1" applyAlignment="1">
      <alignment horizontal="left" vertical="center" wrapText="1"/>
    </xf>
    <xf numFmtId="186" fontId="18" fillId="0" borderId="21" xfId="49" applyNumberFormat="1" applyFont="1" applyFill="1" applyBorder="1" applyAlignment="1" applyProtection="1">
      <alignment horizontal="left" vertical="center"/>
      <protection locked="0"/>
    </xf>
    <xf numFmtId="186" fontId="18" fillId="0" borderId="68" xfId="49" applyNumberFormat="1" applyFont="1" applyFill="1" applyBorder="1" applyAlignment="1" applyProtection="1">
      <alignment horizontal="left" vertical="center"/>
      <protection locked="0"/>
    </xf>
    <xf numFmtId="187" fontId="18" fillId="0" borderId="39" xfId="49" applyNumberFormat="1" applyFont="1" applyFill="1" applyBorder="1" applyAlignment="1" applyProtection="1">
      <alignment horizontal="center" vertical="center"/>
      <protection locked="0"/>
    </xf>
    <xf numFmtId="187" fontId="18" fillId="0" borderId="22" xfId="49" applyNumberFormat="1" applyFont="1" applyFill="1" applyBorder="1" applyAlignment="1" applyProtection="1">
      <alignment horizontal="center" vertical="center"/>
      <protection locked="0"/>
    </xf>
    <xf numFmtId="187" fontId="18" fillId="0" borderId="38" xfId="49" applyNumberFormat="1" applyFont="1" applyFill="1" applyBorder="1" applyAlignment="1" applyProtection="1">
      <alignment horizontal="center" vertical="center"/>
      <protection locked="0"/>
    </xf>
    <xf numFmtId="187" fontId="18" fillId="0" borderId="23" xfId="49" applyNumberFormat="1" applyFont="1" applyFill="1" applyBorder="1" applyAlignment="1" applyProtection="1">
      <alignment horizontal="center" vertical="center"/>
      <protection locked="0"/>
    </xf>
    <xf numFmtId="186" fontId="18" fillId="0" borderId="12" xfId="49" applyNumberFormat="1" applyFont="1" applyFill="1" applyBorder="1" applyAlignment="1" applyProtection="1">
      <alignment horizontal="center" vertical="top"/>
      <protection locked="0"/>
    </xf>
    <xf numFmtId="186" fontId="18" fillId="0" borderId="38" xfId="49" applyNumberFormat="1" applyFont="1" applyFill="1" applyBorder="1" applyAlignment="1" applyProtection="1">
      <alignment horizontal="center" vertical="top"/>
      <protection locked="0"/>
    </xf>
    <xf numFmtId="186" fontId="18" fillId="0" borderId="23" xfId="49" applyNumberFormat="1" applyFont="1" applyFill="1" applyBorder="1" applyAlignment="1" applyProtection="1">
      <alignment horizontal="center" vertical="top"/>
      <protection locked="0"/>
    </xf>
    <xf numFmtId="186" fontId="2" fillId="0" borderId="32" xfId="49" applyNumberFormat="1" applyFont="1" applyFill="1" applyBorder="1" applyAlignment="1">
      <alignment horizontal="center" vertical="center"/>
    </xf>
    <xf numFmtId="186" fontId="2" fillId="0" borderId="51" xfId="49" applyNumberFormat="1" applyFont="1" applyFill="1" applyBorder="1" applyAlignment="1">
      <alignment horizontal="center" vertical="center"/>
    </xf>
    <xf numFmtId="186" fontId="2" fillId="0" borderId="47" xfId="49" applyNumberFormat="1" applyFont="1" applyFill="1" applyBorder="1" applyAlignment="1">
      <alignment horizontal="center" vertical="center"/>
    </xf>
    <xf numFmtId="186" fontId="10" fillId="0" borderId="21" xfId="49" applyNumberFormat="1" applyFont="1" applyFill="1" applyBorder="1" applyAlignment="1">
      <alignment horizontal="right" vertical="center"/>
    </xf>
    <xf numFmtId="186" fontId="18" fillId="0" borderId="12" xfId="49" applyNumberFormat="1" applyFont="1" applyBorder="1" applyAlignment="1" applyProtection="1">
      <alignment horizontal="center" vertical="center"/>
      <protection locked="0"/>
    </xf>
    <xf numFmtId="186" fontId="18" fillId="0" borderId="38" xfId="49" applyNumberFormat="1" applyFont="1" applyBorder="1" applyAlignment="1" applyProtection="1">
      <alignment horizontal="center" vertical="center"/>
      <protection locked="0"/>
    </xf>
    <xf numFmtId="186" fontId="18" fillId="0" borderId="23" xfId="49" applyNumberFormat="1" applyFont="1" applyBorder="1" applyAlignment="1" applyProtection="1">
      <alignment horizontal="center" vertical="center"/>
      <protection locked="0"/>
    </xf>
    <xf numFmtId="186" fontId="3" fillId="0" borderId="39" xfId="49" applyNumberFormat="1" applyFont="1" applyBorder="1" applyAlignment="1">
      <alignment horizontal="distributed" vertical="center"/>
    </xf>
    <xf numFmtId="195" fontId="6" fillId="0" borderId="39" xfId="49" applyNumberFormat="1" applyFont="1" applyBorder="1" applyAlignment="1">
      <alignment horizontal="center"/>
    </xf>
    <xf numFmtId="186" fontId="3" fillId="0" borderId="0" xfId="49" applyNumberFormat="1" applyFont="1" applyBorder="1" applyAlignment="1">
      <alignment horizontal="distributed" vertical="center"/>
    </xf>
    <xf numFmtId="186" fontId="18" fillId="0" borderId="12" xfId="49" applyNumberFormat="1" applyFont="1" applyBorder="1" applyAlignment="1" applyProtection="1">
      <alignment horizontal="center"/>
      <protection locked="0"/>
    </xf>
    <xf numFmtId="186" fontId="18" fillId="0" borderId="38" xfId="49" applyNumberFormat="1" applyFont="1" applyBorder="1" applyAlignment="1" applyProtection="1">
      <alignment horizontal="center"/>
      <protection locked="0"/>
    </xf>
    <xf numFmtId="186" fontId="18" fillId="0" borderId="23" xfId="49" applyNumberFormat="1" applyFont="1" applyBorder="1" applyAlignment="1" applyProtection="1">
      <alignment horizontal="center"/>
      <protection locked="0"/>
    </xf>
    <xf numFmtId="186" fontId="13" fillId="0" borderId="0" xfId="49" applyNumberFormat="1" applyFont="1" applyBorder="1" applyAlignment="1">
      <alignment horizontal="left" vertical="center"/>
    </xf>
    <xf numFmtId="186" fontId="13" fillId="0" borderId="31" xfId="49" applyNumberFormat="1" applyFont="1" applyBorder="1" applyAlignment="1">
      <alignment horizontal="left" vertical="center"/>
    </xf>
    <xf numFmtId="186" fontId="6" fillId="0" borderId="58" xfId="49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87" fontId="18" fillId="0" borderId="39" xfId="49" applyNumberFormat="1" applyFont="1" applyFill="1" applyBorder="1" applyAlignment="1">
      <alignment horizontal="center" vertical="center"/>
    </xf>
    <xf numFmtId="187" fontId="18" fillId="0" borderId="22" xfId="49" applyNumberFormat="1" applyFont="1" applyFill="1" applyBorder="1" applyAlignment="1">
      <alignment horizontal="center" vertical="center"/>
    </xf>
    <xf numFmtId="187" fontId="18" fillId="0" borderId="38" xfId="49" applyNumberFormat="1" applyFont="1" applyFill="1" applyBorder="1" applyAlignment="1">
      <alignment horizontal="center" vertical="center"/>
    </xf>
    <xf numFmtId="187" fontId="18" fillId="0" borderId="23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>
      <alignment horizontal="center" vertical="center"/>
    </xf>
    <xf numFmtId="186" fontId="3" fillId="0" borderId="39" xfId="49" applyNumberFormat="1" applyFont="1" applyFill="1" applyBorder="1" applyAlignment="1">
      <alignment horizontal="distributed" vertical="center"/>
    </xf>
    <xf numFmtId="186" fontId="13" fillId="0" borderId="10" xfId="49" applyNumberFormat="1" applyFont="1" applyFill="1" applyBorder="1" applyAlignment="1">
      <alignment horizontal="left" vertical="center" wrapText="1"/>
    </xf>
    <xf numFmtId="186" fontId="13" fillId="0" borderId="39" xfId="49" applyNumberFormat="1" applyFont="1" applyFill="1" applyBorder="1" applyAlignment="1">
      <alignment horizontal="left" vertical="center" wrapText="1"/>
    </xf>
    <xf numFmtId="186" fontId="13" fillId="0" borderId="22" xfId="49" applyNumberFormat="1" applyFont="1" applyFill="1" applyBorder="1" applyAlignment="1">
      <alignment horizontal="left" vertical="center" wrapText="1"/>
    </xf>
    <xf numFmtId="186" fontId="13" fillId="0" borderId="0" xfId="49" applyNumberFormat="1" applyFont="1" applyFill="1" applyBorder="1" applyAlignment="1">
      <alignment horizontal="left" vertical="center" wrapText="1"/>
    </xf>
    <xf numFmtId="186" fontId="3" fillId="0" borderId="0" xfId="49" applyNumberFormat="1" applyFont="1" applyFill="1" applyBorder="1" applyAlignment="1">
      <alignment horizontal="distributed" vertical="center"/>
    </xf>
    <xf numFmtId="186" fontId="18" fillId="0" borderId="68" xfId="49" applyNumberFormat="1" applyFont="1" applyFill="1" applyBorder="1" applyAlignment="1">
      <alignment horizontal="center" vertical="center"/>
    </xf>
    <xf numFmtId="186" fontId="18" fillId="0" borderId="12" xfId="49" applyNumberFormat="1" applyFont="1" applyFill="1" applyBorder="1" applyAlignment="1">
      <alignment horizontal="center" vertical="center"/>
    </xf>
    <xf numFmtId="186" fontId="18" fillId="0" borderId="38" xfId="49" applyNumberFormat="1" applyFont="1" applyFill="1" applyBorder="1" applyAlignment="1">
      <alignment horizontal="center" vertical="center"/>
    </xf>
    <xf numFmtId="186" fontId="18" fillId="0" borderId="23" xfId="49" applyNumberFormat="1" applyFont="1" applyFill="1" applyBorder="1" applyAlignment="1">
      <alignment horizontal="center" vertical="center"/>
    </xf>
    <xf numFmtId="186" fontId="18" fillId="0" borderId="21" xfId="49" applyNumberFormat="1" applyFont="1" applyFill="1" applyBorder="1" applyAlignment="1">
      <alignment horizontal="right" vertical="center"/>
    </xf>
    <xf numFmtId="186" fontId="18" fillId="0" borderId="21" xfId="49" applyNumberFormat="1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6" fillId="0" borderId="51" xfId="0" applyFont="1" applyBorder="1" applyAlignment="1">
      <alignment vertical="top" wrapText="1"/>
    </xf>
    <xf numFmtId="186" fontId="30" fillId="0" borderId="10" xfId="49" applyNumberFormat="1" applyFont="1" applyBorder="1" applyAlignment="1">
      <alignment wrapText="1"/>
    </xf>
    <xf numFmtId="186" fontId="30" fillId="0" borderId="39" xfId="49" applyNumberFormat="1" applyFont="1" applyBorder="1" applyAlignment="1">
      <alignment wrapText="1"/>
    </xf>
    <xf numFmtId="186" fontId="30" fillId="0" borderId="22" xfId="49" applyNumberFormat="1" applyFont="1" applyBorder="1" applyAlignment="1">
      <alignment wrapText="1"/>
    </xf>
    <xf numFmtId="186" fontId="30" fillId="0" borderId="51" xfId="49" applyNumberFormat="1" applyFont="1" applyBorder="1" applyAlignment="1">
      <alignment wrapText="1"/>
    </xf>
    <xf numFmtId="186" fontId="30" fillId="0" borderId="0" xfId="49" applyNumberFormat="1" applyFont="1" applyBorder="1" applyAlignment="1">
      <alignment wrapText="1"/>
    </xf>
    <xf numFmtId="186" fontId="30" fillId="0" borderId="31" xfId="49" applyNumberFormat="1" applyFont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552450</xdr:colOff>
      <xdr:row>33</xdr:row>
      <xdr:rowOff>57150</xdr:rowOff>
    </xdr:from>
    <xdr:to>
      <xdr:col>16</xdr:col>
      <xdr:colOff>1200150</xdr:colOff>
      <xdr:row>33</xdr:row>
      <xdr:rowOff>276225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721995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71975" y="5581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142875</xdr:colOff>
      <xdr:row>38</xdr:row>
      <xdr:rowOff>66675</xdr:rowOff>
    </xdr:from>
    <xdr:to>
      <xdr:col>26</xdr:col>
      <xdr:colOff>342900</xdr:colOff>
      <xdr:row>39</xdr:row>
      <xdr:rowOff>114300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721042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3390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71975" y="5067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95250</xdr:colOff>
      <xdr:row>34</xdr:row>
      <xdr:rowOff>57150</xdr:rowOff>
    </xdr:from>
    <xdr:to>
      <xdr:col>26</xdr:col>
      <xdr:colOff>304800</xdr:colOff>
      <xdr:row>35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5151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95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657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123825</xdr:colOff>
      <xdr:row>35</xdr:row>
      <xdr:rowOff>47625</xdr:rowOff>
    </xdr:from>
    <xdr:to>
      <xdr:col>26</xdr:col>
      <xdr:colOff>333375</xdr:colOff>
      <xdr:row>36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675322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143375" y="5238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142875</xdr:colOff>
      <xdr:row>35</xdr:row>
      <xdr:rowOff>57150</xdr:rowOff>
    </xdr:from>
    <xdr:to>
      <xdr:col>26</xdr:col>
      <xdr:colOff>342900</xdr:colOff>
      <xdr:row>36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66750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38625" y="2190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238625" y="4724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171450</xdr:colOff>
      <xdr:row>36</xdr:row>
      <xdr:rowOff>66675</xdr:rowOff>
    </xdr:from>
    <xdr:to>
      <xdr:col>26</xdr:col>
      <xdr:colOff>371475</xdr:colOff>
      <xdr:row>37</xdr:row>
      <xdr:rowOff>114300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68484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572000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22</xdr:col>
      <xdr:colOff>457200</xdr:colOff>
      <xdr:row>39</xdr:row>
      <xdr:rowOff>28575</xdr:rowOff>
    </xdr:from>
    <xdr:to>
      <xdr:col>26</xdr:col>
      <xdr:colOff>276225</xdr:colOff>
      <xdr:row>40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71913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43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391025" y="5391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4391025" y="6515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85725" cy="352425"/>
    <xdr:sp fLocksText="0">
      <xdr:nvSpPr>
        <xdr:cNvPr id="6" name="Text Box 1"/>
        <xdr:cNvSpPr txBox="1">
          <a:spLocks noChangeArrowheads="1"/>
        </xdr:cNvSpPr>
      </xdr:nvSpPr>
      <xdr:spPr>
        <a:xfrm>
          <a:off x="4391025" y="65151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114300</xdr:colOff>
      <xdr:row>39</xdr:row>
      <xdr:rowOff>57150</xdr:rowOff>
    </xdr:from>
    <xdr:to>
      <xdr:col>26</xdr:col>
      <xdr:colOff>457200</xdr:colOff>
      <xdr:row>40</xdr:row>
      <xdr:rowOff>104775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7381875"/>
          <a:ext cx="1390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81500" y="666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180975</xdr:colOff>
      <xdr:row>33</xdr:row>
      <xdr:rowOff>47625</xdr:rowOff>
    </xdr:from>
    <xdr:to>
      <xdr:col>25</xdr:col>
      <xdr:colOff>561975</xdr:colOff>
      <xdr:row>34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637222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521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7410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4391025" y="253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85725" cy="209550"/>
    <xdr:sp fLocksText="0">
      <xdr:nvSpPr>
        <xdr:cNvPr id="4" name="Text Box 17"/>
        <xdr:cNvSpPr txBox="1">
          <a:spLocks noChangeArrowheads="1"/>
        </xdr:cNvSpPr>
      </xdr:nvSpPr>
      <xdr:spPr>
        <a:xfrm>
          <a:off x="4391025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57150</xdr:colOff>
      <xdr:row>41</xdr:row>
      <xdr:rowOff>57150</xdr:rowOff>
    </xdr:from>
    <xdr:to>
      <xdr:col>26</xdr:col>
      <xdr:colOff>257175</xdr:colOff>
      <xdr:row>42</xdr:row>
      <xdr:rowOff>104775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80010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5410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104775</xdr:colOff>
      <xdr:row>35</xdr:row>
      <xdr:rowOff>57150</xdr:rowOff>
    </xdr:from>
    <xdr:to>
      <xdr:col>26</xdr:col>
      <xdr:colOff>314325</xdr:colOff>
      <xdr:row>36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68655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36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4895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104775</xdr:colOff>
      <xdr:row>37</xdr:row>
      <xdr:rowOff>38100</xdr:rowOff>
    </xdr:from>
    <xdr:to>
      <xdr:col>26</xdr:col>
      <xdr:colOff>314325</xdr:colOff>
      <xdr:row>38</xdr:row>
      <xdr:rowOff>85725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991350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391025" y="243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391025" y="2266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391025" y="2095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23</xdr:col>
      <xdr:colOff>95250</xdr:colOff>
      <xdr:row>35</xdr:row>
      <xdr:rowOff>66675</xdr:rowOff>
    </xdr:from>
    <xdr:to>
      <xdr:col>26</xdr:col>
      <xdr:colOff>295275</xdr:colOff>
      <xdr:row>36</xdr:row>
      <xdr:rowOff>114300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6294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36</xdr:row>
      <xdr:rowOff>47625</xdr:rowOff>
    </xdr:from>
    <xdr:to>
      <xdr:col>26</xdr:col>
      <xdr:colOff>352425</xdr:colOff>
      <xdr:row>37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682942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showZeros="0" tabSelected="1" zoomScale="85" zoomScaleNormal="85" zoomScalePageLayoutView="0" workbookViewId="0" topLeftCell="A1">
      <pane ySplit="4" topLeftCell="A5" activePane="bottomLeft" state="frozen"/>
      <selection pane="topLeft" activeCell="L42" sqref="L42"/>
      <selection pane="bottomLeft" activeCell="A3" sqref="A3:Q3"/>
    </sheetView>
  </sheetViews>
  <sheetFormatPr defaultColWidth="9.00390625" defaultRowHeight="13.5"/>
  <cols>
    <col min="1" max="1" width="13.875" style="5" customWidth="1"/>
    <col min="2" max="2" width="3.625" style="5" customWidth="1"/>
    <col min="3" max="4" width="8.625" style="5" customWidth="1"/>
    <col min="5" max="5" width="3.625" style="5" customWidth="1"/>
    <col min="6" max="6" width="6.875" style="5" customWidth="1"/>
    <col min="7" max="7" width="7.00390625" style="5" customWidth="1"/>
    <col min="8" max="8" width="3.625" style="5" customWidth="1"/>
    <col min="9" max="9" width="7.50390625" style="5" customWidth="1"/>
    <col min="10" max="10" width="7.00390625" style="5" customWidth="1"/>
    <col min="11" max="11" width="3.625" style="5" customWidth="1"/>
    <col min="12" max="12" width="7.50390625" style="5" customWidth="1"/>
    <col min="13" max="13" width="7.00390625" style="5" customWidth="1"/>
    <col min="14" max="14" width="5.25390625" style="5" customWidth="1"/>
    <col min="15" max="15" width="8.875" style="5" customWidth="1"/>
    <col min="16" max="16" width="9.50390625" style="5" customWidth="1"/>
    <col min="17" max="17" width="16.25390625" style="5" customWidth="1"/>
    <col min="18" max="18" width="4.50390625" style="5" customWidth="1"/>
    <col min="19" max="19" width="14.875" style="5" customWidth="1"/>
    <col min="20" max="16384" width="9.00390625" style="5" customWidth="1"/>
  </cols>
  <sheetData>
    <row r="1" spans="1:26" s="6" customFormat="1" ht="31.5" customHeight="1">
      <c r="A1" s="222" t="s">
        <v>361</v>
      </c>
      <c r="B1" s="583"/>
      <c r="C1" s="583"/>
      <c r="D1" s="584"/>
      <c r="E1" s="631" t="s">
        <v>251</v>
      </c>
      <c r="F1" s="632"/>
      <c r="G1" s="587"/>
      <c r="H1" s="587"/>
      <c r="I1" s="587"/>
      <c r="J1" s="587"/>
      <c r="K1" s="588"/>
      <c r="L1" s="221" t="s">
        <v>347</v>
      </c>
      <c r="M1" s="629"/>
      <c r="N1" s="629"/>
      <c r="O1" s="629"/>
      <c r="P1" s="630"/>
      <c r="Q1" s="223" t="s">
        <v>7</v>
      </c>
      <c r="R1" s="3"/>
      <c r="S1" s="4"/>
      <c r="T1" s="4"/>
      <c r="U1" s="4"/>
      <c r="V1" s="4"/>
      <c r="W1" s="5"/>
      <c r="X1" s="5"/>
      <c r="Y1" s="5"/>
      <c r="Z1" s="5"/>
    </row>
    <row r="2" spans="1:26" s="6" customFormat="1" ht="30" customHeight="1">
      <c r="A2" s="224"/>
      <c r="B2" s="585"/>
      <c r="C2" s="585"/>
      <c r="D2" s="586"/>
      <c r="E2" s="631" t="s">
        <v>252</v>
      </c>
      <c r="F2" s="632"/>
      <c r="G2" s="587"/>
      <c r="H2" s="587"/>
      <c r="I2" s="587"/>
      <c r="J2" s="587"/>
      <c r="K2" s="588"/>
      <c r="L2" s="221" t="s">
        <v>253</v>
      </c>
      <c r="M2" s="633">
        <f>P33</f>
        <v>0</v>
      </c>
      <c r="N2" s="633"/>
      <c r="O2" s="633"/>
      <c r="P2" s="553" t="s">
        <v>0</v>
      </c>
      <c r="Q2" s="532"/>
      <c r="R2" s="3"/>
      <c r="S2" s="4"/>
      <c r="T2" s="4"/>
      <c r="U2" s="4"/>
      <c r="V2" s="4"/>
      <c r="W2" s="5"/>
      <c r="X2" s="5"/>
      <c r="Y2" s="5"/>
      <c r="Z2" s="5"/>
    </row>
    <row r="3" spans="1:26" ht="30" customHeight="1">
      <c r="A3" s="634" t="s">
        <v>259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590"/>
      <c r="S3" s="590"/>
      <c r="T3" s="8"/>
      <c r="U3" s="8"/>
      <c r="V3" s="8"/>
      <c r="W3" s="8"/>
      <c r="X3" s="8"/>
      <c r="Y3" s="8"/>
      <c r="Z3" s="8"/>
    </row>
    <row r="4" spans="1:24" ht="15.75" customHeight="1">
      <c r="A4" s="316" t="s">
        <v>254</v>
      </c>
      <c r="B4" s="626" t="s">
        <v>255</v>
      </c>
      <c r="C4" s="627"/>
      <c r="D4" s="628"/>
      <c r="E4" s="623" t="s">
        <v>256</v>
      </c>
      <c r="F4" s="624"/>
      <c r="G4" s="625"/>
      <c r="H4" s="623" t="s">
        <v>257</v>
      </c>
      <c r="I4" s="624"/>
      <c r="J4" s="625"/>
      <c r="K4" s="623" t="s">
        <v>258</v>
      </c>
      <c r="L4" s="624"/>
      <c r="M4" s="625"/>
      <c r="N4" s="623" t="s">
        <v>292</v>
      </c>
      <c r="O4" s="624"/>
      <c r="P4" s="625"/>
      <c r="Q4" s="9" t="s">
        <v>291</v>
      </c>
      <c r="R4" s="589"/>
      <c r="S4" s="589"/>
      <c r="T4" s="8"/>
      <c r="U4" s="8"/>
      <c r="V4" s="8"/>
      <c r="W4" s="8"/>
      <c r="X4" s="8"/>
    </row>
    <row r="5" spans="1:24" ht="15.75" customHeight="1">
      <c r="A5" s="225" t="s">
        <v>271</v>
      </c>
      <c r="B5" s="234">
        <f>VALUE(TRIM(LEFT('一宮'!C39,2)))</f>
        <v>31</v>
      </c>
      <c r="C5" s="10">
        <f>'一宮'!E39</f>
        <v>86750</v>
      </c>
      <c r="D5" s="226">
        <f>'一宮'!F39</f>
        <v>0</v>
      </c>
      <c r="E5" s="288">
        <f>VALUE(TRIM(LEFT('一宮'!J39,2)))</f>
        <v>9</v>
      </c>
      <c r="F5" s="289">
        <f>'一宮'!L39</f>
        <v>7650</v>
      </c>
      <c r="G5" s="289">
        <f>'一宮'!M39</f>
        <v>0</v>
      </c>
      <c r="H5" s="288">
        <f>VALUE(TRIM(LEFT('一宮'!O39,2)))</f>
        <v>9</v>
      </c>
      <c r="I5" s="289">
        <f>'一宮'!Q39</f>
        <v>5450</v>
      </c>
      <c r="J5" s="289">
        <f>'一宮'!R39</f>
        <v>0</v>
      </c>
      <c r="K5" s="288">
        <f>VALUE(TRIM(LEFT('一宮'!T39,2)))</f>
        <v>5</v>
      </c>
      <c r="L5" s="289">
        <f>'一宮'!V39</f>
        <v>4150</v>
      </c>
      <c r="M5" s="289">
        <f>'一宮'!W39</f>
        <v>0</v>
      </c>
      <c r="N5" s="288">
        <f aca="true" t="shared" si="0" ref="N5:N32">SUM(B5+E5+H5+K5)</f>
        <v>54</v>
      </c>
      <c r="O5" s="289">
        <f>C5+F5+I5+L5</f>
        <v>104000</v>
      </c>
      <c r="P5" s="290">
        <f>D5+G5+J5+M5</f>
        <v>0</v>
      </c>
      <c r="Q5" s="619"/>
      <c r="R5" s="8"/>
      <c r="S5" s="8"/>
      <c r="T5" s="8"/>
      <c r="U5" s="8"/>
      <c r="V5" s="8"/>
      <c r="W5" s="8"/>
      <c r="X5" s="8"/>
    </row>
    <row r="6" spans="1:24" ht="15.75" customHeight="1">
      <c r="A6" s="227" t="s">
        <v>272</v>
      </c>
      <c r="B6" s="235">
        <f>VALUE(TRIM(LEFT('稲沢・津島・愛西市'!C21,2)))</f>
        <v>15</v>
      </c>
      <c r="C6" s="12">
        <f>'稲沢・津島・愛西市'!E21</f>
        <v>35600</v>
      </c>
      <c r="D6" s="228">
        <f>'稲沢・津島・愛西市'!F21</f>
        <v>0</v>
      </c>
      <c r="E6" s="291">
        <f>VALUE(TRIM(LEFT('稲沢・津島・愛西市'!J21,2)))</f>
        <v>5</v>
      </c>
      <c r="F6" s="12">
        <f>'稲沢・津島・愛西市'!L21</f>
        <v>5050</v>
      </c>
      <c r="G6" s="12">
        <f>'稲沢・津島・愛西市'!M21</f>
        <v>0</v>
      </c>
      <c r="H6" s="291">
        <f>VALUE(TRIM(LEFT('稲沢・津島・愛西市'!O21,2)))</f>
        <v>5</v>
      </c>
      <c r="I6" s="12">
        <f>'稲沢・津島・愛西市'!Q21</f>
        <v>2200</v>
      </c>
      <c r="J6" s="12">
        <f>'稲沢・津島・愛西市'!R21</f>
        <v>0</v>
      </c>
      <c r="K6" s="291">
        <f>VALUE(TRIM(LEFT('稲沢・津島・愛西市'!T21,2)))</f>
        <v>2</v>
      </c>
      <c r="L6" s="12">
        <f>'稲沢・津島・愛西市'!V21</f>
        <v>900</v>
      </c>
      <c r="M6" s="12">
        <f>'稲沢・津島・愛西市'!W21</f>
        <v>0</v>
      </c>
      <c r="N6" s="291">
        <f t="shared" si="0"/>
        <v>27</v>
      </c>
      <c r="O6" s="12">
        <f aca="true" t="shared" si="1" ref="O6:O32">C6+F6+I6+L6</f>
        <v>43750</v>
      </c>
      <c r="P6" s="228">
        <f aca="true" t="shared" si="2" ref="P6:P32">D6+G6+J6+M6</f>
        <v>0</v>
      </c>
      <c r="Q6" s="620"/>
      <c r="R6" s="8"/>
      <c r="S6" s="8"/>
      <c r="T6" s="8"/>
      <c r="U6" s="8"/>
      <c r="V6" s="8"/>
      <c r="W6" s="8"/>
      <c r="X6" s="8"/>
    </row>
    <row r="7" spans="1:24" ht="15.75" customHeight="1">
      <c r="A7" s="227" t="s">
        <v>273</v>
      </c>
      <c r="B7" s="235">
        <f>VALUE(TRIM(LEFT('稲沢・津島・愛西市'!C29,2)))</f>
        <v>5</v>
      </c>
      <c r="C7" s="12">
        <f>'稲沢・津島・愛西市'!E29</f>
        <v>17150</v>
      </c>
      <c r="D7" s="228">
        <f>'稲沢・津島・愛西市'!F29</f>
        <v>0</v>
      </c>
      <c r="E7" s="291">
        <f>VALUE(TRIM(LEFT('稲沢・津島・愛西市'!J29,2)))</f>
        <v>1</v>
      </c>
      <c r="F7" s="12">
        <f>'稲沢・津島・愛西市'!L29</f>
        <v>3000</v>
      </c>
      <c r="G7" s="12">
        <f>'稲沢・津島・愛西市'!M29</f>
        <v>0</v>
      </c>
      <c r="H7" s="291"/>
      <c r="I7" s="12">
        <f>'稲沢・津島・愛西市'!Q29</f>
        <v>0</v>
      </c>
      <c r="J7" s="12">
        <f>'稲沢・津島・愛西市'!R29</f>
        <v>0</v>
      </c>
      <c r="K7" s="291">
        <f>VALUE(TRIM(LEFT('稲沢・津島・愛西市'!T29,2)))</f>
        <v>2</v>
      </c>
      <c r="L7" s="12">
        <f>'稲沢・津島・愛西市'!V29</f>
        <v>1000</v>
      </c>
      <c r="M7" s="12">
        <f>'稲沢・津島・愛西市'!W29</f>
        <v>0</v>
      </c>
      <c r="N7" s="291">
        <f t="shared" si="0"/>
        <v>8</v>
      </c>
      <c r="O7" s="12">
        <f t="shared" si="1"/>
        <v>21150</v>
      </c>
      <c r="P7" s="228">
        <f t="shared" si="2"/>
        <v>0</v>
      </c>
      <c r="Q7" s="13"/>
      <c r="R7" s="8"/>
      <c r="S7" s="8"/>
      <c r="T7" s="8"/>
      <c r="U7" s="8"/>
      <c r="V7" s="8"/>
      <c r="W7" s="8"/>
      <c r="X7" s="8"/>
    </row>
    <row r="8" spans="1:24" ht="15.75" customHeight="1">
      <c r="A8" s="227" t="s">
        <v>322</v>
      </c>
      <c r="B8" s="235">
        <f>VALUE(TRIM(LEFT('稲沢・津島・愛西市'!C39,2)))</f>
        <v>5</v>
      </c>
      <c r="C8" s="12">
        <f>'稲沢・津島・愛西市'!E39</f>
        <v>15250</v>
      </c>
      <c r="D8" s="228">
        <f>'稲沢・津島・愛西市'!F39</f>
        <v>0</v>
      </c>
      <c r="E8" s="291">
        <f>VALUE(TRIM(LEFT('稲沢・津島・愛西市'!J39,2)))</f>
        <v>1</v>
      </c>
      <c r="F8" s="12">
        <f>'稲沢・津島・愛西市'!L39</f>
        <v>500</v>
      </c>
      <c r="G8" s="12">
        <f>'稲沢・津島・愛西市'!M39</f>
        <v>0</v>
      </c>
      <c r="H8" s="291"/>
      <c r="I8" s="12">
        <f>'稲沢・津島・愛西市'!Q39</f>
        <v>0</v>
      </c>
      <c r="J8" s="12">
        <f>'稲沢・津島・愛西市'!R39</f>
        <v>0</v>
      </c>
      <c r="K8" s="291"/>
      <c r="L8" s="12">
        <f>'稲沢・津島・愛西市'!W39</f>
        <v>0</v>
      </c>
      <c r="M8" s="12">
        <f>'稲沢・津島・愛西市'!W30</f>
        <v>0</v>
      </c>
      <c r="N8" s="291">
        <f t="shared" si="0"/>
        <v>6</v>
      </c>
      <c r="O8" s="12">
        <f t="shared" si="1"/>
        <v>15750</v>
      </c>
      <c r="P8" s="228">
        <f t="shared" si="2"/>
        <v>0</v>
      </c>
      <c r="Q8" s="13"/>
      <c r="R8" s="8"/>
      <c r="S8" s="8"/>
      <c r="T8" s="8"/>
      <c r="U8" s="8"/>
      <c r="V8" s="8"/>
      <c r="W8" s="8"/>
      <c r="X8" s="8"/>
    </row>
    <row r="9" spans="1:24" ht="15.75" customHeight="1">
      <c r="A9" s="227" t="s">
        <v>333</v>
      </c>
      <c r="B9" s="235">
        <f>VALUE(TRIM(LEFT('弥富市・あま市・海部郡'!C9,2)))</f>
        <v>3</v>
      </c>
      <c r="C9" s="12">
        <f>'弥富市・あま市・海部郡'!E9</f>
        <v>11200</v>
      </c>
      <c r="D9" s="228">
        <f>'弥富市・あま市・海部郡'!F9</f>
        <v>0</v>
      </c>
      <c r="E9" s="291"/>
      <c r="F9" s="12">
        <f>'弥富市・あま市・海部郡'!L9</f>
        <v>0</v>
      </c>
      <c r="G9" s="12">
        <f>'弥富市・あま市・海部郡'!M9</f>
        <v>0</v>
      </c>
      <c r="H9" s="291"/>
      <c r="I9" s="12">
        <f>'弥富市・あま市・海部郡'!Q9</f>
        <v>0</v>
      </c>
      <c r="J9" s="12">
        <f>'弥富市・あま市・海部郡'!R9</f>
        <v>0</v>
      </c>
      <c r="K9" s="291">
        <f>VALUE(TRIM(LEFT('弥富市・あま市・海部郡'!T9,2)))</f>
        <v>2</v>
      </c>
      <c r="L9" s="12">
        <f>'弥富市・あま市・海部郡'!V9</f>
        <v>850</v>
      </c>
      <c r="M9" s="12">
        <f>'弥富市・あま市・海部郡'!W9</f>
        <v>0</v>
      </c>
      <c r="N9" s="291">
        <f t="shared" si="0"/>
        <v>5</v>
      </c>
      <c r="O9" s="12">
        <f t="shared" si="1"/>
        <v>12050</v>
      </c>
      <c r="P9" s="228">
        <f t="shared" si="2"/>
        <v>0</v>
      </c>
      <c r="Q9" s="13"/>
      <c r="R9" s="8"/>
      <c r="S9" s="8"/>
      <c r="T9" s="8"/>
      <c r="U9" s="8"/>
      <c r="V9" s="8"/>
      <c r="W9" s="8"/>
      <c r="X9" s="8"/>
    </row>
    <row r="10" spans="1:24" ht="15.75" customHeight="1">
      <c r="A10" s="227" t="s">
        <v>435</v>
      </c>
      <c r="B10" s="235">
        <f>VALUE(TRIM(LEFT('弥富市・あま市・海部郡'!C20,2)))</f>
        <v>6</v>
      </c>
      <c r="C10" s="12">
        <f>'弥富市・あま市・海部郡'!E20</f>
        <v>19200</v>
      </c>
      <c r="D10" s="228">
        <f>'弥富市・あま市・海部郡'!F20</f>
        <v>0</v>
      </c>
      <c r="E10" s="291">
        <f>VALUE(TRIM(LEFT('弥富市・あま市・海部郡'!J20,2)))</f>
        <v>3</v>
      </c>
      <c r="F10" s="12">
        <f>'弥富市・あま市・海部郡'!L20</f>
        <v>1700</v>
      </c>
      <c r="G10" s="12">
        <f>'弥富市・あま市・海部郡'!M20</f>
        <v>0</v>
      </c>
      <c r="H10" s="291"/>
      <c r="I10" s="12">
        <f>'弥富市・あま市・海部郡'!Q20</f>
        <v>0</v>
      </c>
      <c r="J10" s="12">
        <f>'弥富市・あま市・海部郡'!R20</f>
        <v>0</v>
      </c>
      <c r="K10" s="291">
        <f>VALUE(TRIM(LEFT('弥富市・あま市・海部郡'!T20,2)))</f>
        <v>3</v>
      </c>
      <c r="L10" s="12">
        <f>'弥富市・あま市・海部郡'!V20</f>
        <v>1500</v>
      </c>
      <c r="M10" s="12">
        <f>'弥富市・あま市・海部郡'!W20</f>
        <v>0</v>
      </c>
      <c r="N10" s="291">
        <f t="shared" si="0"/>
        <v>12</v>
      </c>
      <c r="O10" s="12">
        <f t="shared" si="1"/>
        <v>22400</v>
      </c>
      <c r="P10" s="228">
        <f t="shared" si="2"/>
        <v>0</v>
      </c>
      <c r="Q10" s="13"/>
      <c r="R10" s="8"/>
      <c r="S10" s="8"/>
      <c r="T10" s="8"/>
      <c r="U10" s="8"/>
      <c r="V10" s="8"/>
      <c r="W10" s="8"/>
      <c r="X10" s="8"/>
    </row>
    <row r="11" spans="1:24" ht="15.75" customHeight="1">
      <c r="A11" s="227" t="s">
        <v>274</v>
      </c>
      <c r="B11" s="235">
        <f>VALUE(TRIM(LEFT('弥富市・あま市・海部郡'!C33,2)))</f>
        <v>9</v>
      </c>
      <c r="C11" s="12">
        <f>'弥富市・あま市・海部郡'!E33</f>
        <v>16650</v>
      </c>
      <c r="D11" s="228">
        <f>'弥富市・あま市・海部郡'!F33</f>
        <v>0</v>
      </c>
      <c r="E11" s="291">
        <f>VALUE(TRIM(LEFT('弥富市・あま市・海部郡'!J33,2)))</f>
        <v>2</v>
      </c>
      <c r="F11" s="12">
        <f>'弥富市・あま市・海部郡'!L33</f>
        <v>1400</v>
      </c>
      <c r="G11" s="12">
        <f>'弥富市・あま市・海部郡'!M33</f>
        <v>0</v>
      </c>
      <c r="H11" s="291"/>
      <c r="I11" s="12">
        <f>'弥富市・あま市・海部郡'!Q33</f>
        <v>0</v>
      </c>
      <c r="J11" s="12">
        <f>'弥富市・あま市・海部郡'!R33</f>
        <v>0</v>
      </c>
      <c r="K11" s="291">
        <f>VALUE(TRIM(LEFT('弥富市・あま市・海部郡'!T33,2)))</f>
        <v>1</v>
      </c>
      <c r="L11" s="12">
        <f>'弥富市・あま市・海部郡'!V33</f>
        <v>350</v>
      </c>
      <c r="M11" s="12">
        <f>'弥富市・あま市・海部郡'!W33</f>
        <v>0</v>
      </c>
      <c r="N11" s="291">
        <f t="shared" si="0"/>
        <v>12</v>
      </c>
      <c r="O11" s="12">
        <f t="shared" si="1"/>
        <v>18400</v>
      </c>
      <c r="P11" s="228">
        <f t="shared" si="2"/>
        <v>0</v>
      </c>
      <c r="Q11" s="13"/>
      <c r="R11" s="8"/>
      <c r="S11" s="8"/>
      <c r="T11" s="8"/>
      <c r="U11" s="8"/>
      <c r="V11" s="8"/>
      <c r="W11" s="8"/>
      <c r="X11" s="8"/>
    </row>
    <row r="12" spans="1:24" ht="15.75" customHeight="1">
      <c r="A12" s="227" t="s">
        <v>323</v>
      </c>
      <c r="B12" s="235">
        <f>VALUE(TRIM(LEFT('清須・北名古屋・西春日井・岩倉'!C15,2)))</f>
        <v>7</v>
      </c>
      <c r="C12" s="12">
        <f>'清須・北名古屋・西春日井・岩倉'!E15</f>
        <v>14100</v>
      </c>
      <c r="D12" s="228">
        <f>'清須・北名古屋・西春日井・岩倉'!F15</f>
        <v>0</v>
      </c>
      <c r="E12" s="291">
        <f>VALUE(TRIM(LEFT('清須・北名古屋・西春日井・岩倉'!J15,2)))</f>
        <v>1</v>
      </c>
      <c r="F12" s="12">
        <f>'清須・北名古屋・西春日井・岩倉'!L15</f>
        <v>900</v>
      </c>
      <c r="G12" s="12">
        <f>'清須・北名古屋・西春日井・岩倉'!M15</f>
        <v>0</v>
      </c>
      <c r="H12" s="291">
        <f>VALUE(TRIM(LEFT('清須・北名古屋・西春日井・岩倉'!O15,2)))</f>
        <v>1</v>
      </c>
      <c r="I12" s="12">
        <f>'清須・北名古屋・西春日井・岩倉'!Q15</f>
        <v>800</v>
      </c>
      <c r="J12" s="12">
        <f>'清須・北名古屋・西春日井・岩倉'!R15</f>
        <v>0</v>
      </c>
      <c r="K12" s="291">
        <f>VALUE(TRIM(LEFT('清須・北名古屋・西春日井・岩倉'!T15,2)))</f>
        <v>1</v>
      </c>
      <c r="L12" s="12">
        <f>'清須・北名古屋・西春日井・岩倉'!V15</f>
        <v>650</v>
      </c>
      <c r="M12" s="12">
        <f>'清須・北名古屋・西春日井・岩倉'!W15</f>
        <v>0</v>
      </c>
      <c r="N12" s="291">
        <f t="shared" si="0"/>
        <v>10</v>
      </c>
      <c r="O12" s="12">
        <f t="shared" si="1"/>
        <v>16450</v>
      </c>
      <c r="P12" s="228">
        <f t="shared" si="2"/>
        <v>0</v>
      </c>
      <c r="Q12" s="13"/>
      <c r="R12" s="8"/>
      <c r="S12" s="8"/>
      <c r="T12" s="8"/>
      <c r="U12" s="8"/>
      <c r="V12" s="8"/>
      <c r="W12" s="8"/>
      <c r="X12" s="8"/>
    </row>
    <row r="13" spans="1:24" ht="15.75" customHeight="1">
      <c r="A13" s="229" t="s">
        <v>334</v>
      </c>
      <c r="B13" s="235">
        <f>VALUE(TRIM(LEFT('清須・北名古屋・西春日井・岩倉'!C23,2)))</f>
        <v>1</v>
      </c>
      <c r="C13" s="12">
        <f>'清須・北名古屋・西春日井・岩倉'!E23</f>
        <v>20650</v>
      </c>
      <c r="D13" s="228">
        <f>'清須・北名古屋・西春日井・岩倉'!F23</f>
        <v>0</v>
      </c>
      <c r="E13" s="291">
        <f>VALUE(TRIM(LEFT('清須・北名古屋・西春日井・岩倉'!J23,2)))</f>
        <v>2</v>
      </c>
      <c r="F13" s="12">
        <f>'清須・北名古屋・西春日井・岩倉'!L23</f>
        <v>1800</v>
      </c>
      <c r="G13" s="12">
        <f>'清須・北名古屋・西春日井・岩倉'!M23</f>
        <v>0</v>
      </c>
      <c r="H13" s="291"/>
      <c r="I13" s="12">
        <f>'清須・北名古屋・西春日井・岩倉'!Q23</f>
        <v>0</v>
      </c>
      <c r="J13" s="12">
        <f>'清須・北名古屋・西春日井・岩倉'!R23</f>
        <v>0</v>
      </c>
      <c r="K13" s="291">
        <f>VALUE(TRIM(LEFT('清須・北名古屋・西春日井・岩倉'!T23,2)))</f>
        <v>2</v>
      </c>
      <c r="L13" s="12">
        <f>'清須・北名古屋・西春日井・岩倉'!V23</f>
        <v>1400</v>
      </c>
      <c r="M13" s="12">
        <f>'清須・北名古屋・西春日井・岩倉'!W23</f>
        <v>0</v>
      </c>
      <c r="N13" s="291">
        <f t="shared" si="0"/>
        <v>5</v>
      </c>
      <c r="O13" s="12">
        <f t="shared" si="1"/>
        <v>23850</v>
      </c>
      <c r="P13" s="228">
        <f t="shared" si="2"/>
        <v>0</v>
      </c>
      <c r="Q13" s="13"/>
      <c r="R13" s="8"/>
      <c r="S13" s="8"/>
      <c r="T13" s="8"/>
      <c r="U13" s="8"/>
      <c r="V13" s="8"/>
      <c r="W13" s="8"/>
      <c r="X13" s="8"/>
    </row>
    <row r="14" spans="1:24" ht="15.75" customHeight="1">
      <c r="A14" s="229" t="s">
        <v>260</v>
      </c>
      <c r="B14" s="235">
        <f>VALUE(TRIM(LEFT('清須・北名古屋・西春日井・岩倉'!C30,2)))</f>
        <v>2</v>
      </c>
      <c r="C14" s="12">
        <f>'清須・北名古屋・西春日井・岩倉'!E30</f>
        <v>3200</v>
      </c>
      <c r="D14" s="228">
        <f>'清須・北名古屋・西春日井・岩倉'!F30</f>
        <v>0</v>
      </c>
      <c r="E14" s="291"/>
      <c r="F14" s="12">
        <f>'清須・北名古屋・西春日井・岩倉'!L30</f>
        <v>0</v>
      </c>
      <c r="G14" s="12">
        <f>'清須・北名古屋・西春日井・岩倉'!M30</f>
        <v>0</v>
      </c>
      <c r="H14" s="291"/>
      <c r="I14" s="12">
        <f>'清須・北名古屋・西春日井・岩倉'!Q30</f>
        <v>0</v>
      </c>
      <c r="J14" s="12">
        <f>'清須・北名古屋・西春日井・岩倉'!R30</f>
        <v>0</v>
      </c>
      <c r="K14" s="291"/>
      <c r="L14" s="12">
        <f>'清須・北名古屋・西春日井・岩倉'!V30</f>
        <v>0</v>
      </c>
      <c r="M14" s="12">
        <f>'清須・北名古屋・西春日井・岩倉'!W30</f>
        <v>0</v>
      </c>
      <c r="N14" s="291">
        <f t="shared" si="0"/>
        <v>2</v>
      </c>
      <c r="O14" s="12">
        <f t="shared" si="1"/>
        <v>3200</v>
      </c>
      <c r="P14" s="228">
        <f t="shared" si="2"/>
        <v>0</v>
      </c>
      <c r="Q14" s="13"/>
      <c r="R14" s="8"/>
      <c r="S14" s="8"/>
      <c r="T14" s="8"/>
      <c r="U14" s="8"/>
      <c r="V14" s="8"/>
      <c r="W14" s="8"/>
      <c r="X14" s="8"/>
    </row>
    <row r="15" spans="1:24" ht="15.75" customHeight="1">
      <c r="A15" s="227" t="s">
        <v>275</v>
      </c>
      <c r="B15" s="235">
        <f>VALUE(TRIM(LEFT('清須・北名古屋・西春日井・岩倉'!C41,2)))</f>
        <v>4</v>
      </c>
      <c r="C15" s="12">
        <f>'清須・北名古屋・西春日井・岩倉'!E41</f>
        <v>9750</v>
      </c>
      <c r="D15" s="228">
        <f>'清須・北名古屋・西春日井・岩倉'!F41</f>
        <v>0</v>
      </c>
      <c r="E15" s="291">
        <f>VALUE(TRIM(LEFT('清須・北名古屋・西春日井・岩倉'!J41,2)))</f>
        <v>1</v>
      </c>
      <c r="F15" s="12">
        <f>'清須・北名古屋・西春日井・岩倉'!L41</f>
        <v>1400</v>
      </c>
      <c r="G15" s="12">
        <f>'清須・北名古屋・西春日井・岩倉'!M41</f>
        <v>0</v>
      </c>
      <c r="H15" s="291"/>
      <c r="I15" s="12">
        <f>'清須・北名古屋・西春日井・岩倉'!Q41</f>
        <v>0</v>
      </c>
      <c r="J15" s="12">
        <f>'清須・北名古屋・西春日井・岩倉'!R41</f>
        <v>0</v>
      </c>
      <c r="K15" s="291">
        <f>VALUE(TRIM(LEFT('清須・北名古屋・西春日井・岩倉'!T41,2)))</f>
        <v>1</v>
      </c>
      <c r="L15" s="12">
        <f>'清須・北名古屋・西春日井・岩倉'!V41</f>
        <v>800</v>
      </c>
      <c r="M15" s="12">
        <f>'清須・北名古屋・西春日井・岩倉'!W41</f>
        <v>0</v>
      </c>
      <c r="N15" s="291">
        <f t="shared" si="0"/>
        <v>6</v>
      </c>
      <c r="O15" s="12">
        <f t="shared" si="1"/>
        <v>11950</v>
      </c>
      <c r="P15" s="228">
        <f t="shared" si="2"/>
        <v>0</v>
      </c>
      <c r="Q15" s="13"/>
      <c r="R15" s="8"/>
      <c r="S15" s="8"/>
      <c r="T15" s="8"/>
      <c r="U15" s="8"/>
      <c r="V15" s="8"/>
      <c r="W15" s="8"/>
      <c r="X15" s="8"/>
    </row>
    <row r="16" spans="1:24" ht="15.75" customHeight="1">
      <c r="A16" s="227" t="s">
        <v>276</v>
      </c>
      <c r="B16" s="235">
        <f>VALUE(TRIM(LEFT('江南・丹羽'!C20,2)))</f>
        <v>11</v>
      </c>
      <c r="C16" s="12">
        <f>'江南・丹羽'!E20</f>
        <v>23000</v>
      </c>
      <c r="D16" s="228">
        <f>'江南・丹羽'!F20</f>
        <v>0</v>
      </c>
      <c r="E16" s="291">
        <f>VALUE(TRIM(LEFT('江南・丹羽'!J20,2)))</f>
        <v>4</v>
      </c>
      <c r="F16" s="12">
        <f>'江南・丹羽'!L20</f>
        <v>3700</v>
      </c>
      <c r="G16" s="12">
        <f>'江南・丹羽'!M20</f>
        <v>0</v>
      </c>
      <c r="H16" s="291"/>
      <c r="I16" s="12">
        <f>'江南・丹羽'!Q20</f>
        <v>0</v>
      </c>
      <c r="J16" s="12">
        <f>'江南・丹羽'!R20</f>
        <v>0</v>
      </c>
      <c r="K16" s="291">
        <f>VALUE(TRIM(LEFT('江南・丹羽'!T20,2)))</f>
        <v>2</v>
      </c>
      <c r="L16" s="12">
        <f>'江南・丹羽'!V20</f>
        <v>900</v>
      </c>
      <c r="M16" s="12">
        <f>'江南・丹羽'!W20</f>
        <v>0</v>
      </c>
      <c r="N16" s="291">
        <f t="shared" si="0"/>
        <v>17</v>
      </c>
      <c r="O16" s="12">
        <f t="shared" si="1"/>
        <v>27600</v>
      </c>
      <c r="P16" s="228">
        <f t="shared" si="2"/>
        <v>0</v>
      </c>
      <c r="Q16" s="13"/>
      <c r="R16" s="8"/>
      <c r="S16" s="8"/>
      <c r="T16" s="8"/>
      <c r="U16" s="8"/>
      <c r="V16" s="8"/>
      <c r="W16" s="8"/>
      <c r="X16" s="8"/>
    </row>
    <row r="17" spans="1:24" ht="15.75" customHeight="1">
      <c r="A17" s="227" t="s">
        <v>277</v>
      </c>
      <c r="B17" s="235">
        <f>VALUE(TRIM(LEFT('江南・丹羽'!C35,2)))</f>
        <v>6</v>
      </c>
      <c r="C17" s="12">
        <f>'江南・丹羽'!E35</f>
        <v>13600</v>
      </c>
      <c r="D17" s="228">
        <f>'江南・丹羽'!F35</f>
        <v>0</v>
      </c>
      <c r="E17" s="291">
        <f>VALUE(TRIM(LEFT('江南・丹羽'!J35,2)))</f>
        <v>1</v>
      </c>
      <c r="F17" s="12">
        <f>'江南・丹羽'!L35</f>
        <v>1400</v>
      </c>
      <c r="G17" s="12">
        <f>'江南・丹羽'!M35</f>
        <v>0</v>
      </c>
      <c r="H17" s="291"/>
      <c r="I17" s="12">
        <f>'江南・丹羽'!Q35</f>
        <v>0</v>
      </c>
      <c r="J17" s="12">
        <f>'江南・丹羽'!R35</f>
        <v>0</v>
      </c>
      <c r="K17" s="291"/>
      <c r="L17" s="12">
        <f>'江南・丹羽'!V35</f>
        <v>0</v>
      </c>
      <c r="M17" s="12">
        <f>'江南・丹羽'!W35</f>
        <v>0</v>
      </c>
      <c r="N17" s="291">
        <f t="shared" si="0"/>
        <v>7</v>
      </c>
      <c r="O17" s="12">
        <f t="shared" si="1"/>
        <v>15000</v>
      </c>
      <c r="P17" s="228">
        <f t="shared" si="2"/>
        <v>0</v>
      </c>
      <c r="Q17" s="13"/>
      <c r="R17" s="8"/>
      <c r="S17" s="8"/>
      <c r="T17" s="8"/>
      <c r="U17" s="8"/>
      <c r="V17" s="8"/>
      <c r="W17" s="8"/>
      <c r="X17" s="8"/>
    </row>
    <row r="18" spans="1:24" ht="15.75" customHeight="1">
      <c r="A18" s="227" t="s">
        <v>278</v>
      </c>
      <c r="B18" s="235">
        <f>VALUE(TRIM(LEFT('犬山・小牧'!C14,2)))</f>
        <v>8</v>
      </c>
      <c r="C18" s="12">
        <f>'犬山・小牧'!E14</f>
        <v>17550</v>
      </c>
      <c r="D18" s="228">
        <f>'犬山・小牧'!F14</f>
        <v>0</v>
      </c>
      <c r="E18" s="291">
        <f>VALUE(TRIM(LEFT('犬山・小牧'!J14,2)))</f>
        <v>3</v>
      </c>
      <c r="F18" s="12">
        <f>'犬山・小牧'!L14</f>
        <v>3600</v>
      </c>
      <c r="G18" s="12">
        <f>'犬山・小牧'!M14</f>
        <v>0</v>
      </c>
      <c r="H18" s="291"/>
      <c r="I18" s="12">
        <f>'犬山・小牧'!Q14</f>
        <v>0</v>
      </c>
      <c r="J18" s="12">
        <f>'犬山・小牧'!R14</f>
        <v>0</v>
      </c>
      <c r="K18" s="291">
        <f>VALUE(TRIM(LEFT('犬山・小牧'!T14,2)))</f>
        <v>1</v>
      </c>
      <c r="L18" s="12">
        <f>'犬山・小牧'!V14</f>
        <v>600</v>
      </c>
      <c r="M18" s="12">
        <f>'犬山・小牧'!W14</f>
        <v>0</v>
      </c>
      <c r="N18" s="291">
        <f t="shared" si="0"/>
        <v>12</v>
      </c>
      <c r="O18" s="12">
        <f t="shared" si="1"/>
        <v>21750</v>
      </c>
      <c r="P18" s="228">
        <f t="shared" si="2"/>
        <v>0</v>
      </c>
      <c r="Q18" s="13"/>
      <c r="R18" s="8"/>
      <c r="S18" s="8"/>
      <c r="T18" s="8"/>
      <c r="U18" s="8"/>
      <c r="V18" s="8"/>
      <c r="W18" s="8"/>
      <c r="X18" s="8"/>
    </row>
    <row r="19" spans="1:24" ht="15.75" customHeight="1">
      <c r="A19" s="227" t="s">
        <v>279</v>
      </c>
      <c r="B19" s="235">
        <f>VALUE(TRIM(LEFT('犬山・小牧'!C37,2)))</f>
        <v>18</v>
      </c>
      <c r="C19" s="12">
        <f>'犬山・小牧'!E37</f>
        <v>35750</v>
      </c>
      <c r="D19" s="228">
        <f>'犬山・小牧'!F37</f>
        <v>0</v>
      </c>
      <c r="E19" s="291">
        <f>VALUE(TRIM(LEFT('犬山・小牧'!J37,2)))</f>
        <v>3</v>
      </c>
      <c r="F19" s="12">
        <f>'犬山・小牧'!L37</f>
        <v>3350</v>
      </c>
      <c r="G19" s="12">
        <f>'犬山・小牧'!M37</f>
        <v>0</v>
      </c>
      <c r="H19" s="291"/>
      <c r="I19" s="12">
        <f>'犬山・小牧'!Q37</f>
        <v>0</v>
      </c>
      <c r="J19" s="12">
        <f>'犬山・小牧'!R37</f>
        <v>0</v>
      </c>
      <c r="K19" s="291">
        <f>VALUE(TRIM(LEFT('犬山・小牧'!T37,2)))</f>
        <v>3</v>
      </c>
      <c r="L19" s="12">
        <f>'犬山・小牧'!V37</f>
        <v>1850</v>
      </c>
      <c r="M19" s="12">
        <f>'犬山・小牧'!W37</f>
        <v>0</v>
      </c>
      <c r="N19" s="291">
        <f t="shared" si="0"/>
        <v>24</v>
      </c>
      <c r="O19" s="12">
        <f t="shared" si="1"/>
        <v>40950</v>
      </c>
      <c r="P19" s="228">
        <f t="shared" si="2"/>
        <v>0</v>
      </c>
      <c r="Q19" s="13"/>
      <c r="R19" s="8"/>
      <c r="S19" s="8"/>
      <c r="T19" s="8"/>
      <c r="U19" s="8"/>
      <c r="V19" s="8"/>
      <c r="W19" s="8"/>
      <c r="X19" s="8"/>
    </row>
    <row r="20" spans="1:24" ht="15.75" customHeight="1">
      <c r="A20" s="227" t="s">
        <v>280</v>
      </c>
      <c r="B20" s="235">
        <f>VALUE(TRIM(LEFT('春日井'!C35,2)))</f>
        <v>25</v>
      </c>
      <c r="C20" s="12">
        <f>'春日井'!E35</f>
        <v>70600</v>
      </c>
      <c r="D20" s="228">
        <f>'春日井'!F35</f>
        <v>0</v>
      </c>
      <c r="E20" s="291">
        <f>VALUE(TRIM(LEFT('春日井'!J35,2)))</f>
        <v>8</v>
      </c>
      <c r="F20" s="12">
        <f>'春日井'!L35</f>
        <v>10250</v>
      </c>
      <c r="G20" s="12">
        <f>'春日井'!M35</f>
        <v>0</v>
      </c>
      <c r="H20" s="291">
        <f>VALUE(TRIM(LEFT('春日井'!O35,2)))</f>
        <v>3</v>
      </c>
      <c r="I20" s="12">
        <f>'春日井'!Q35</f>
        <v>2000</v>
      </c>
      <c r="J20" s="12">
        <f>'春日井'!R35</f>
        <v>0</v>
      </c>
      <c r="K20" s="291">
        <f>VALUE(TRIM(LEFT('春日井'!T35,2)))</f>
        <v>6</v>
      </c>
      <c r="L20" s="12">
        <f>'春日井'!V35</f>
        <v>3450</v>
      </c>
      <c r="M20" s="12">
        <f>'春日井'!W35</f>
        <v>0</v>
      </c>
      <c r="N20" s="291">
        <f t="shared" si="0"/>
        <v>42</v>
      </c>
      <c r="O20" s="12">
        <f t="shared" si="1"/>
        <v>86300</v>
      </c>
      <c r="P20" s="228">
        <f t="shared" si="2"/>
        <v>0</v>
      </c>
      <c r="Q20" s="13"/>
      <c r="R20" s="8"/>
      <c r="S20" s="8"/>
      <c r="T20" s="8"/>
      <c r="U20" s="8"/>
      <c r="V20" s="8"/>
      <c r="W20" s="8"/>
      <c r="X20" s="8"/>
    </row>
    <row r="21" spans="1:24" ht="15.75" customHeight="1">
      <c r="A21" s="227" t="s">
        <v>281</v>
      </c>
      <c r="B21" s="235">
        <f>VALUE(TRIM(LEFT('瀬戸・尾張旭'!C24,2)))</f>
        <v>17</v>
      </c>
      <c r="C21" s="12">
        <f>'瀬戸・尾張旭'!E24</f>
        <v>30550</v>
      </c>
      <c r="D21" s="228">
        <f>'瀬戸・尾張旭'!F24</f>
        <v>0</v>
      </c>
      <c r="E21" s="291">
        <f>VALUE(TRIM(LEFT('瀬戸・尾張旭'!J24,2)))</f>
        <v>3</v>
      </c>
      <c r="F21" s="12">
        <f>'瀬戸・尾張旭'!L24</f>
        <v>3650</v>
      </c>
      <c r="G21" s="12">
        <f>'瀬戸・尾張旭'!M24</f>
        <v>0</v>
      </c>
      <c r="H21" s="291">
        <f>VALUE(TRIM(LEFT('瀬戸・尾張旭'!O24,2)))</f>
        <v>1</v>
      </c>
      <c r="I21" s="12">
        <f>'瀬戸・尾張旭'!Q24</f>
        <v>1700</v>
      </c>
      <c r="J21" s="12">
        <f>'瀬戸・尾張旭'!R24</f>
        <v>0</v>
      </c>
      <c r="K21" s="291">
        <f>VALUE(TRIM(LEFT('瀬戸・尾張旭'!T24,2)))</f>
        <v>2</v>
      </c>
      <c r="L21" s="12">
        <f>'瀬戸・尾張旭'!V24</f>
        <v>950</v>
      </c>
      <c r="M21" s="12">
        <f>'瀬戸・尾張旭'!W24</f>
        <v>0</v>
      </c>
      <c r="N21" s="291">
        <f t="shared" si="0"/>
        <v>23</v>
      </c>
      <c r="O21" s="12">
        <f t="shared" si="1"/>
        <v>36850</v>
      </c>
      <c r="P21" s="228">
        <f t="shared" si="2"/>
        <v>0</v>
      </c>
      <c r="Q21" s="13"/>
      <c r="R21" s="8"/>
      <c r="S21" s="8"/>
      <c r="T21" s="8"/>
      <c r="U21" s="8"/>
      <c r="V21" s="8"/>
      <c r="W21" s="8"/>
      <c r="X21" s="8"/>
    </row>
    <row r="22" spans="1:24" ht="15.75" customHeight="1">
      <c r="A22" s="227" t="s">
        <v>282</v>
      </c>
      <c r="B22" s="235">
        <f>VALUE(TRIM(LEFT('瀬戸・尾張旭'!C36,2)))</f>
        <v>6</v>
      </c>
      <c r="C22" s="12">
        <f>'瀬戸・尾張旭'!E36</f>
        <v>17850</v>
      </c>
      <c r="D22" s="228">
        <f>'瀬戸・尾張旭'!F36</f>
        <v>0</v>
      </c>
      <c r="E22" s="291">
        <f>VALUE(TRIM(LEFT('瀬戸・尾張旭'!J36,2)))</f>
        <v>1</v>
      </c>
      <c r="F22" s="12">
        <f>'瀬戸・尾張旭'!L36</f>
        <v>3150</v>
      </c>
      <c r="G22" s="12">
        <f>'瀬戸・尾張旭'!M36</f>
        <v>0</v>
      </c>
      <c r="H22" s="291"/>
      <c r="I22" s="12">
        <f>'瀬戸・尾張旭'!Q36</f>
        <v>0</v>
      </c>
      <c r="J22" s="12">
        <f>'瀬戸・尾張旭'!R36</f>
        <v>0</v>
      </c>
      <c r="K22" s="291">
        <f>VALUE(TRIM(LEFT('瀬戸・尾張旭'!T36,2)))</f>
        <v>2</v>
      </c>
      <c r="L22" s="12">
        <f>'瀬戸・尾張旭'!V36</f>
        <v>800</v>
      </c>
      <c r="M22" s="12">
        <f>'瀬戸・尾張旭'!W36</f>
        <v>0</v>
      </c>
      <c r="N22" s="291">
        <f t="shared" si="0"/>
        <v>9</v>
      </c>
      <c r="O22" s="12">
        <f t="shared" si="1"/>
        <v>21800</v>
      </c>
      <c r="P22" s="228">
        <f t="shared" si="2"/>
        <v>0</v>
      </c>
      <c r="Q22" s="13"/>
      <c r="R22" s="8"/>
      <c r="S22" s="8"/>
      <c r="T22" s="8"/>
      <c r="U22" s="8"/>
      <c r="V22" s="8"/>
      <c r="W22" s="8"/>
      <c r="X22" s="8"/>
    </row>
    <row r="23" spans="1:24" ht="15.75" customHeight="1">
      <c r="A23" s="227" t="s">
        <v>283</v>
      </c>
      <c r="B23" s="235">
        <f>VALUE(TRIM(LEFT('日進・豊明'!C21,2)))</f>
        <v>10</v>
      </c>
      <c r="C23" s="12">
        <f>'日進・豊明'!E21</f>
        <v>17500</v>
      </c>
      <c r="D23" s="228">
        <f>'日進・豊明'!F21</f>
        <v>0</v>
      </c>
      <c r="E23" s="291">
        <f>VALUE(TRIM(LEFT('日進・豊明'!J21,2)))</f>
        <v>3</v>
      </c>
      <c r="F23" s="12">
        <f>'日進・豊明'!L21</f>
        <v>3100</v>
      </c>
      <c r="G23" s="12">
        <f>'日進・豊明'!M21</f>
        <v>0</v>
      </c>
      <c r="H23" s="291">
        <f>VALUE(TRIM(LEFT('日進・豊明'!O21,2)))</f>
        <v>1</v>
      </c>
      <c r="I23" s="12">
        <f>'日進・豊明'!Q21</f>
        <v>1150</v>
      </c>
      <c r="J23" s="12">
        <f>'日進・豊明'!R21</f>
        <v>0</v>
      </c>
      <c r="K23" s="291">
        <f>VALUE(TRIM(LEFT('日進・豊明'!T21,2)))</f>
        <v>2</v>
      </c>
      <c r="L23" s="12">
        <f>'日進・豊明'!V21</f>
        <v>1000</v>
      </c>
      <c r="M23" s="12">
        <f>'日進・豊明'!W21</f>
        <v>0</v>
      </c>
      <c r="N23" s="291">
        <f t="shared" si="0"/>
        <v>16</v>
      </c>
      <c r="O23" s="12">
        <f t="shared" si="1"/>
        <v>22750</v>
      </c>
      <c r="P23" s="228">
        <f t="shared" si="2"/>
        <v>0</v>
      </c>
      <c r="Q23" s="13"/>
      <c r="R23" s="8"/>
      <c r="S23" s="8"/>
      <c r="T23" s="8"/>
      <c r="U23" s="8"/>
      <c r="V23" s="8"/>
      <c r="W23" s="8"/>
      <c r="X23" s="8"/>
    </row>
    <row r="24" spans="1:24" ht="15.75" customHeight="1">
      <c r="A24" s="227" t="s">
        <v>284</v>
      </c>
      <c r="B24" s="235">
        <f>VALUE(TRIM(LEFT('日進・豊明'!C38,2)))</f>
        <v>6</v>
      </c>
      <c r="C24" s="12">
        <f>'日進・豊明'!E38</f>
        <v>16050</v>
      </c>
      <c r="D24" s="228">
        <f>'日進・豊明'!F38</f>
        <v>0</v>
      </c>
      <c r="E24" s="291">
        <f>VALUE(TRIM(LEFT('日進・豊明'!J38,2)))</f>
        <v>2</v>
      </c>
      <c r="F24" s="12">
        <f>'日進・豊明'!L38</f>
        <v>1950</v>
      </c>
      <c r="G24" s="12">
        <f>'日進・豊明'!M38</f>
        <v>0</v>
      </c>
      <c r="H24" s="291">
        <f>VALUE(TRIM(LEFT('日進・豊明'!O38,2)))</f>
        <v>0</v>
      </c>
      <c r="I24" s="12">
        <f>'日進・豊明'!Q38</f>
        <v>0</v>
      </c>
      <c r="J24" s="12">
        <f>'日進・豊明'!R38</f>
        <v>0</v>
      </c>
      <c r="K24" s="291">
        <f>VALUE(TRIM(LEFT('日進・豊明'!T38,2)))</f>
        <v>2</v>
      </c>
      <c r="L24" s="12">
        <f>'日進・豊明'!V38</f>
        <v>500</v>
      </c>
      <c r="M24" s="12">
        <f>'日進・豊明'!W38</f>
        <v>0</v>
      </c>
      <c r="N24" s="291">
        <f t="shared" si="0"/>
        <v>10</v>
      </c>
      <c r="O24" s="12">
        <f t="shared" si="1"/>
        <v>18500</v>
      </c>
      <c r="P24" s="228">
        <f t="shared" si="2"/>
        <v>0</v>
      </c>
      <c r="Q24" s="621"/>
      <c r="R24" s="8"/>
      <c r="S24" s="8"/>
      <c r="T24" s="8"/>
      <c r="U24" s="8"/>
      <c r="V24" s="8"/>
      <c r="W24" s="8"/>
      <c r="X24" s="8"/>
    </row>
    <row r="25" spans="1:24" ht="15.75" customHeight="1">
      <c r="A25" s="227" t="s">
        <v>448</v>
      </c>
      <c r="B25" s="235">
        <f>VALUE(TRIM(LEFT('長久手・愛知郡'!C20)))</f>
        <v>4</v>
      </c>
      <c r="C25" s="12">
        <f>'長久手・愛知郡'!E20</f>
        <v>10000</v>
      </c>
      <c r="D25" s="228">
        <f>'長久手・愛知郡'!F20</f>
        <v>0</v>
      </c>
      <c r="E25" s="291">
        <f>VALUE(TRIM(LEFT('長久手・愛知郡'!J20,2)))</f>
        <v>1</v>
      </c>
      <c r="F25" s="12">
        <f>'長久手・愛知郡'!L20</f>
        <v>1950</v>
      </c>
      <c r="G25" s="12">
        <f>'長久手・愛知郡'!M20</f>
        <v>0</v>
      </c>
      <c r="H25" s="291">
        <v>1</v>
      </c>
      <c r="I25" s="12">
        <f>'長久手・愛知郡'!Q20</f>
        <v>650</v>
      </c>
      <c r="J25" s="12">
        <f>'長久手・愛知郡'!R20</f>
        <v>0</v>
      </c>
      <c r="K25" s="291">
        <f>VALUE(TRIM(LEFT('長久手・愛知郡'!T20)))</f>
        <v>1</v>
      </c>
      <c r="L25" s="12">
        <f>'長久手・愛知郡'!V20</f>
        <v>650</v>
      </c>
      <c r="M25" s="12">
        <f>'長久手・愛知郡'!W20</f>
        <v>0</v>
      </c>
      <c r="N25" s="291">
        <f t="shared" si="0"/>
        <v>7</v>
      </c>
      <c r="O25" s="12">
        <f t="shared" si="1"/>
        <v>13250</v>
      </c>
      <c r="P25" s="228">
        <f t="shared" si="2"/>
        <v>0</v>
      </c>
      <c r="Q25" s="621"/>
      <c r="R25" s="8"/>
      <c r="S25" s="8"/>
      <c r="T25" s="8"/>
      <c r="U25" s="8"/>
      <c r="V25" s="8"/>
      <c r="W25" s="8"/>
      <c r="X25" s="8"/>
    </row>
    <row r="26" spans="1:24" ht="15.75" customHeight="1">
      <c r="A26" s="227" t="s">
        <v>270</v>
      </c>
      <c r="B26" s="235">
        <f>VALUE(TRIM(LEFT('長久手・愛知郡'!C34,2)))</f>
        <v>5</v>
      </c>
      <c r="C26" s="12">
        <f>'長久手・愛知郡'!E34</f>
        <v>9450</v>
      </c>
      <c r="D26" s="228">
        <f>'長久手・愛知郡'!F34</f>
        <v>0</v>
      </c>
      <c r="E26" s="291">
        <f>VALUE(TRIM(LEFT('長久手・愛知郡'!J34)))</f>
        <v>1</v>
      </c>
      <c r="F26" s="12">
        <f>'長久手・愛知郡'!L34</f>
        <v>1350</v>
      </c>
      <c r="G26" s="12">
        <f>'長久手・愛知郡'!M34</f>
        <v>0</v>
      </c>
      <c r="H26" s="291"/>
      <c r="I26" s="12">
        <f>'長久手・愛知郡'!Q34</f>
        <v>0</v>
      </c>
      <c r="J26" s="12">
        <f>'長久手・愛知郡'!R34</f>
        <v>0</v>
      </c>
      <c r="K26" s="291">
        <f>VALUE(TRIM(LEFT('長久手・愛知郡'!T34,2)))</f>
        <v>1</v>
      </c>
      <c r="L26" s="12">
        <f>'長久手・愛知郡'!V34</f>
        <v>400</v>
      </c>
      <c r="M26" s="12">
        <f>'長久手・愛知郡'!W34</f>
        <v>0</v>
      </c>
      <c r="N26" s="291">
        <f t="shared" si="0"/>
        <v>7</v>
      </c>
      <c r="O26" s="12">
        <f t="shared" si="1"/>
        <v>11200</v>
      </c>
      <c r="P26" s="228">
        <f t="shared" si="2"/>
        <v>0</v>
      </c>
      <c r="Q26" s="622"/>
      <c r="R26" s="8"/>
      <c r="S26" s="8"/>
      <c r="T26" s="8"/>
      <c r="U26" s="8"/>
      <c r="V26" s="8"/>
      <c r="W26" s="8"/>
      <c r="X26" s="8"/>
    </row>
    <row r="27" spans="1:24" ht="15.75" customHeight="1">
      <c r="A27" s="227" t="s">
        <v>285</v>
      </c>
      <c r="B27" s="235">
        <f>VALUE(TRIM(LEFT('大府・東海'!C18,2)))</f>
        <v>7</v>
      </c>
      <c r="C27" s="12">
        <f>'大府・東海'!E18</f>
        <v>18550</v>
      </c>
      <c r="D27" s="228">
        <f>'大府・東海'!F18</f>
        <v>0</v>
      </c>
      <c r="E27" s="291">
        <f>VALUE(TRIM(LEFT('大府・東海'!J18,2)))</f>
        <v>2</v>
      </c>
      <c r="F27" s="12">
        <f>'大府・東海'!L18</f>
        <v>2550</v>
      </c>
      <c r="G27" s="12">
        <f>'大府・東海'!M18</f>
        <v>0</v>
      </c>
      <c r="H27" s="291"/>
      <c r="I27" s="12">
        <f>'大府・東海'!Q18</f>
        <v>0</v>
      </c>
      <c r="J27" s="12">
        <f>'大府・東海'!R18</f>
        <v>0</v>
      </c>
      <c r="K27" s="291">
        <f>VALUE(TRIM(LEFT('大府・東海'!T18,2)))</f>
        <v>1</v>
      </c>
      <c r="L27" s="12">
        <f>'大府・東海'!V18</f>
        <v>800</v>
      </c>
      <c r="M27" s="12">
        <f>'大府・東海'!W18</f>
        <v>0</v>
      </c>
      <c r="N27" s="291">
        <f t="shared" si="0"/>
        <v>10</v>
      </c>
      <c r="O27" s="12">
        <f t="shared" si="1"/>
        <v>21900</v>
      </c>
      <c r="P27" s="228">
        <f t="shared" si="2"/>
        <v>0</v>
      </c>
      <c r="Q27" s="622"/>
      <c r="R27" s="8"/>
      <c r="S27" s="8"/>
      <c r="T27" s="8"/>
      <c r="U27" s="8"/>
      <c r="V27" s="8"/>
      <c r="W27" s="8"/>
      <c r="X27" s="8"/>
    </row>
    <row r="28" spans="1:24" ht="15.75" customHeight="1">
      <c r="A28" s="227" t="s">
        <v>286</v>
      </c>
      <c r="B28" s="235">
        <f>VALUE(TRIM(LEFT('大府・東海'!C35,2)))</f>
        <v>11</v>
      </c>
      <c r="C28" s="12">
        <f>'大府・東海'!E35</f>
        <v>21900</v>
      </c>
      <c r="D28" s="228">
        <f>'大府・東海'!F35</f>
        <v>0</v>
      </c>
      <c r="E28" s="291">
        <f>VALUE(TRIM(LEFT('大府・東海'!J35,2)))</f>
        <v>3</v>
      </c>
      <c r="F28" s="12">
        <f>'大府・東海'!L35</f>
        <v>3000</v>
      </c>
      <c r="G28" s="12">
        <f>'大府・東海'!M35</f>
        <v>0</v>
      </c>
      <c r="H28" s="291">
        <f>VALUE(TRIM(LEFT('大府・東海'!O35,2)))</f>
        <v>1</v>
      </c>
      <c r="I28" s="12">
        <f>'大府・東海'!Q35</f>
        <v>150</v>
      </c>
      <c r="J28" s="12">
        <f>'大府・東海'!R35</f>
        <v>0</v>
      </c>
      <c r="K28" s="291">
        <f>VALUE(TRIM(LEFT('大府・東海'!T35,2)))</f>
        <v>4</v>
      </c>
      <c r="L28" s="12">
        <f>'大府・東海'!V35</f>
        <v>1850</v>
      </c>
      <c r="M28" s="12">
        <f>'大府・東海'!W35</f>
        <v>0</v>
      </c>
      <c r="N28" s="291">
        <f t="shared" si="0"/>
        <v>19</v>
      </c>
      <c r="O28" s="12">
        <f t="shared" si="1"/>
        <v>26900</v>
      </c>
      <c r="P28" s="228">
        <f t="shared" si="2"/>
        <v>0</v>
      </c>
      <c r="Q28" s="622"/>
      <c r="R28" s="8"/>
      <c r="S28" s="8"/>
      <c r="T28" s="8"/>
      <c r="U28" s="8"/>
      <c r="V28" s="8"/>
      <c r="W28" s="8"/>
      <c r="X28" s="8"/>
    </row>
    <row r="29" spans="1:24" ht="15.75" customHeight="1">
      <c r="A29" s="227" t="s">
        <v>287</v>
      </c>
      <c r="B29" s="235">
        <f>VALUE(TRIM(LEFT('知多・半田市'!C18,2)))</f>
        <v>9</v>
      </c>
      <c r="C29" s="12">
        <f>'知多・半田市'!E18</f>
        <v>20550</v>
      </c>
      <c r="D29" s="228">
        <f>'知多・半田市'!F18</f>
        <v>0</v>
      </c>
      <c r="E29" s="291">
        <f>VALUE(TRIM(LEFT('知多・半田市'!J18,2)))</f>
        <v>3</v>
      </c>
      <c r="F29" s="12">
        <f>'知多・半田市'!L18</f>
        <v>3350</v>
      </c>
      <c r="G29" s="12">
        <f>'知多・半田市'!M18</f>
        <v>0</v>
      </c>
      <c r="H29" s="291">
        <f>VALUE(TRIM(LEFT('知多・半田市'!O18,2)))</f>
        <v>0</v>
      </c>
      <c r="I29" s="12">
        <f>'知多・半田市'!Q18</f>
        <v>0</v>
      </c>
      <c r="J29" s="12">
        <f>'知多・半田市'!R18</f>
        <v>0</v>
      </c>
      <c r="K29" s="291">
        <f>VALUE(TRIM(LEFT('知多・半田市'!T18,2)))</f>
        <v>1</v>
      </c>
      <c r="L29" s="12">
        <f>'知多・半田市'!V18</f>
        <v>700</v>
      </c>
      <c r="M29" s="12">
        <f>'知多・半田市'!W18</f>
        <v>0</v>
      </c>
      <c r="N29" s="291">
        <f t="shared" si="0"/>
        <v>13</v>
      </c>
      <c r="O29" s="12">
        <f t="shared" si="1"/>
        <v>24600</v>
      </c>
      <c r="P29" s="228">
        <f t="shared" si="2"/>
        <v>0</v>
      </c>
      <c r="Q29" s="622"/>
      <c r="R29" s="8"/>
      <c r="S29" s="8"/>
      <c r="T29" s="8"/>
      <c r="U29" s="8"/>
      <c r="V29" s="8"/>
      <c r="W29" s="8"/>
      <c r="X29" s="8"/>
    </row>
    <row r="30" spans="1:24" ht="15.75" customHeight="1">
      <c r="A30" s="227" t="s">
        <v>288</v>
      </c>
      <c r="B30" s="235">
        <f>VALUE(TRIM(LEFT('知多・半田市'!C35,2)))</f>
        <v>13</v>
      </c>
      <c r="C30" s="12">
        <f>'知多・半田市'!E35</f>
        <v>27550</v>
      </c>
      <c r="D30" s="228">
        <f>'知多・半田市'!F35</f>
        <v>0</v>
      </c>
      <c r="E30" s="291">
        <f>VALUE(TRIM(LEFT('知多・半田市'!J35,2)))</f>
        <v>4</v>
      </c>
      <c r="F30" s="12">
        <f>'知多・半田市'!L35</f>
        <v>2950</v>
      </c>
      <c r="G30" s="12">
        <f>'知多・半田市'!M35</f>
        <v>0</v>
      </c>
      <c r="H30" s="291">
        <f>VALUE(TRIM(LEFT('知多・半田市'!O35,2)))</f>
        <v>1</v>
      </c>
      <c r="I30" s="12">
        <f>'知多・半田市'!Q35</f>
        <v>1450</v>
      </c>
      <c r="J30" s="12">
        <f>'知多・半田市'!R35</f>
        <v>0</v>
      </c>
      <c r="K30" s="291">
        <f>VALUE(TRIM(LEFT('知多・半田市'!T35,2)))</f>
        <v>3</v>
      </c>
      <c r="L30" s="12">
        <f>'知多・半田市'!V35</f>
        <v>1300</v>
      </c>
      <c r="M30" s="12">
        <f>'知多・半田市'!W35</f>
        <v>0</v>
      </c>
      <c r="N30" s="291">
        <f t="shared" si="0"/>
        <v>21</v>
      </c>
      <c r="O30" s="12">
        <f t="shared" si="1"/>
        <v>33250</v>
      </c>
      <c r="P30" s="228">
        <f t="shared" si="2"/>
        <v>0</v>
      </c>
      <c r="Q30" s="13"/>
      <c r="R30" s="8"/>
      <c r="S30" s="8"/>
      <c r="T30" s="8"/>
      <c r="U30" s="8"/>
      <c r="V30" s="8"/>
      <c r="W30" s="8"/>
      <c r="X30" s="8"/>
    </row>
    <row r="31" spans="1:24" ht="15.75" customHeight="1">
      <c r="A31" s="227" t="s">
        <v>289</v>
      </c>
      <c r="B31" s="235">
        <f>VALUE(TRIM(LEFT('常滑・知多郡'!C14,2)))</f>
        <v>5</v>
      </c>
      <c r="C31" s="12">
        <f>'常滑・知多郡'!E14</f>
        <v>13000</v>
      </c>
      <c r="D31" s="228">
        <f>'常滑・知多郡'!F14</f>
        <v>0</v>
      </c>
      <c r="E31" s="291">
        <f>VALUE(TRIM(LEFT('常滑・知多郡'!J14,2)))</f>
        <v>1</v>
      </c>
      <c r="F31" s="12">
        <f>'常滑・知多郡'!L14</f>
        <v>700</v>
      </c>
      <c r="G31" s="12">
        <f>'常滑・知多郡'!M14</f>
        <v>0</v>
      </c>
      <c r="H31" s="291"/>
      <c r="I31" s="12"/>
      <c r="J31" s="12"/>
      <c r="K31" s="291"/>
      <c r="L31" s="12"/>
      <c r="M31" s="12">
        <f>'常滑・知多郡'!W14</f>
        <v>0</v>
      </c>
      <c r="N31" s="291">
        <f t="shared" si="0"/>
        <v>6</v>
      </c>
      <c r="O31" s="12">
        <f t="shared" si="1"/>
        <v>13700</v>
      </c>
      <c r="P31" s="228">
        <f t="shared" si="2"/>
        <v>0</v>
      </c>
      <c r="Q31" s="13"/>
      <c r="R31" s="8"/>
      <c r="S31" s="8"/>
      <c r="T31" s="8"/>
      <c r="U31" s="8"/>
      <c r="V31" s="8"/>
      <c r="W31" s="8"/>
      <c r="X31" s="8"/>
    </row>
    <row r="32" spans="1:24" ht="15.75" customHeight="1">
      <c r="A32" s="230" t="s">
        <v>290</v>
      </c>
      <c r="B32" s="236">
        <f>VALUE(TRIM(LEFT('常滑・知多郡'!C36,2)))</f>
        <v>16</v>
      </c>
      <c r="C32" s="14">
        <f>'常滑・知多郡'!E36</f>
        <v>36200</v>
      </c>
      <c r="D32" s="231">
        <f>'常滑・知多郡'!F36</f>
        <v>0</v>
      </c>
      <c r="E32" s="292">
        <f>VALUE(TRIM(LEFT('常滑・知多郡'!J36,2)))</f>
        <v>6</v>
      </c>
      <c r="F32" s="14">
        <f>'常滑・知多郡'!L36</f>
        <v>3750</v>
      </c>
      <c r="G32" s="14">
        <f>'常滑・知多郡'!M36</f>
        <v>0</v>
      </c>
      <c r="H32" s="292"/>
      <c r="I32" s="14">
        <f>'常滑・知多郡'!Q36</f>
        <v>0</v>
      </c>
      <c r="J32" s="14">
        <f>'常滑・知多郡'!R36</f>
        <v>0</v>
      </c>
      <c r="K32" s="292">
        <f>VALUE(TRIM(LEFT('常滑・知多郡'!T36,2)))</f>
        <v>4</v>
      </c>
      <c r="L32" s="14">
        <f>'常滑・知多郡'!V36</f>
        <v>650</v>
      </c>
      <c r="M32" s="14">
        <f>'常滑・知多郡'!W36</f>
        <v>0</v>
      </c>
      <c r="N32" s="292">
        <f t="shared" si="0"/>
        <v>26</v>
      </c>
      <c r="O32" s="14">
        <f t="shared" si="1"/>
        <v>40600</v>
      </c>
      <c r="P32" s="293">
        <f t="shared" si="2"/>
        <v>0</v>
      </c>
      <c r="Q32" s="15"/>
      <c r="R32" s="8"/>
      <c r="S32" s="8"/>
      <c r="T32" s="8"/>
      <c r="U32" s="8"/>
      <c r="V32" s="8"/>
      <c r="W32" s="8"/>
      <c r="X32" s="8"/>
    </row>
    <row r="33" spans="1:24" ht="15.75" customHeight="1">
      <c r="A33" s="317"/>
      <c r="B33" s="237">
        <f>SUM(B5:B32)</f>
        <v>265</v>
      </c>
      <c r="C33" s="232">
        <f aca="true" t="shared" si="3" ref="C33:M33">SUM(C5:C32)</f>
        <v>649150</v>
      </c>
      <c r="D33" s="233">
        <f t="shared" si="3"/>
        <v>0</v>
      </c>
      <c r="E33" s="294">
        <f>SUM(E5:E32)</f>
        <v>74</v>
      </c>
      <c r="F33" s="232">
        <f t="shared" si="3"/>
        <v>77150</v>
      </c>
      <c r="G33" s="233">
        <f t="shared" si="3"/>
        <v>0</v>
      </c>
      <c r="H33" s="294">
        <f>SUM(H5:H32)</f>
        <v>23</v>
      </c>
      <c r="I33" s="232">
        <f>SUM(I5:I32)</f>
        <v>15550</v>
      </c>
      <c r="J33" s="233">
        <f t="shared" si="3"/>
        <v>0</v>
      </c>
      <c r="K33" s="294">
        <f>SUM(K5:K32)</f>
        <v>54</v>
      </c>
      <c r="L33" s="232">
        <f t="shared" si="3"/>
        <v>28000</v>
      </c>
      <c r="M33" s="233">
        <f t="shared" si="3"/>
        <v>0</v>
      </c>
      <c r="N33" s="294">
        <f>SUM(N5:N32)</f>
        <v>416</v>
      </c>
      <c r="O33" s="232">
        <f>SUM(O5:O32)</f>
        <v>769850</v>
      </c>
      <c r="P33" s="233">
        <f>SUM(P5:P32)</f>
        <v>0</v>
      </c>
      <c r="Q33" s="9"/>
      <c r="R33" s="8"/>
      <c r="S33" s="8"/>
      <c r="T33" s="8"/>
      <c r="U33" s="8"/>
      <c r="V33" s="8"/>
      <c r="W33" s="8"/>
      <c r="X33" s="8"/>
    </row>
    <row r="34" spans="1:24" ht="27.75" customHeight="1">
      <c r="A34" s="609" t="s">
        <v>565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R34" s="8"/>
      <c r="S34" s="8"/>
      <c r="T34" s="8"/>
      <c r="U34" s="8"/>
      <c r="V34" s="8"/>
      <c r="W34" s="8"/>
      <c r="X34" s="8"/>
    </row>
    <row r="35" spans="1:26" ht="17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6"/>
      <c r="T35" s="8"/>
      <c r="U35" s="8"/>
      <c r="V35" s="8"/>
      <c r="W35" s="8"/>
      <c r="X35" s="8"/>
      <c r="Y35" s="8"/>
      <c r="Z35" s="8"/>
    </row>
    <row r="36" spans="1:26" ht="17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</sheetData>
  <sheetProtection formatCells="0"/>
  <mergeCells count="12">
    <mergeCell ref="B4:D4"/>
    <mergeCell ref="M1:P1"/>
    <mergeCell ref="E2:F2"/>
    <mergeCell ref="E1:F1"/>
    <mergeCell ref="M2:O2"/>
    <mergeCell ref="A3:Q3"/>
    <mergeCell ref="Q5:Q6"/>
    <mergeCell ref="Q24:Q29"/>
    <mergeCell ref="H4:J4"/>
    <mergeCell ref="E4:G4"/>
    <mergeCell ref="K4:M4"/>
    <mergeCell ref="N4:P4"/>
  </mergeCell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2"/>
  <sheetViews>
    <sheetView showGridLines="0" showZeros="0" view="pageBreakPreview" zoomScaleSheetLayoutView="100" zoomScalePageLayoutView="0" workbookViewId="0" topLeftCell="A1">
      <pane ySplit="2" topLeftCell="A15" activePane="bottomLeft" state="frozen"/>
      <selection pane="topLeft" activeCell="G31" sqref="G31"/>
      <selection pane="bottomLeft" activeCell="A39" sqref="A39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" customWidth="1"/>
    <col min="8" max="8" width="5.50390625" style="6" customWidth="1"/>
    <col min="9" max="9" width="0.37109375" style="128" customWidth="1"/>
    <col min="10" max="10" width="8.75390625" style="6" customWidth="1"/>
    <col min="11" max="11" width="2.125" style="6" customWidth="1"/>
    <col min="12" max="13" width="6.25390625" style="6" customWidth="1"/>
    <col min="14" max="14" width="0.37109375" style="128" customWidth="1"/>
    <col min="15" max="15" width="8.75390625" style="6" customWidth="1"/>
    <col min="16" max="16" width="2.125" style="6" customWidth="1"/>
    <col min="17" max="18" width="6.25390625" style="6" customWidth="1"/>
    <col min="19" max="19" width="0.37109375" style="128" customWidth="1"/>
    <col min="20" max="20" width="8.75390625" style="6" customWidth="1"/>
    <col min="21" max="21" width="2.125" style="6" customWidth="1"/>
    <col min="22" max="23" width="6.25390625" style="6" customWidth="1"/>
    <col min="24" max="24" width="8.125" style="6" customWidth="1"/>
    <col min="25" max="25" width="2.125" style="6" customWidth="1"/>
    <col min="26" max="26" width="5.1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250</v>
      </c>
      <c r="B1" s="768">
        <f>'表紙'!B1</f>
        <v>0</v>
      </c>
      <c r="C1" s="768"/>
      <c r="D1" s="768"/>
      <c r="E1" s="768"/>
      <c r="F1" s="768"/>
      <c r="G1" s="768"/>
      <c r="H1" s="769"/>
      <c r="I1" s="2" t="s">
        <v>251</v>
      </c>
      <c r="J1" s="19" t="s">
        <v>251</v>
      </c>
      <c r="K1" s="687">
        <f>'表紙'!G1</f>
        <v>0</v>
      </c>
      <c r="L1" s="687"/>
      <c r="M1" s="687"/>
      <c r="N1" s="687"/>
      <c r="O1" s="687"/>
      <c r="P1" s="687"/>
      <c r="Q1" s="687"/>
      <c r="R1" s="2" t="s">
        <v>347</v>
      </c>
      <c r="S1" s="157"/>
      <c r="T1" s="687">
        <f>'表紙'!M1</f>
        <v>0</v>
      </c>
      <c r="U1" s="687"/>
      <c r="V1" s="687"/>
      <c r="W1" s="687"/>
      <c r="X1" s="772"/>
      <c r="Y1" s="331" t="s">
        <v>7</v>
      </c>
      <c r="Z1" s="116"/>
      <c r="AA1" s="158"/>
    </row>
    <row r="2" spans="1:27" ht="27" customHeight="1">
      <c r="A2" s="7"/>
      <c r="B2" s="770"/>
      <c r="C2" s="770"/>
      <c r="D2" s="770"/>
      <c r="E2" s="770"/>
      <c r="F2" s="770"/>
      <c r="G2" s="770"/>
      <c r="H2" s="771"/>
      <c r="I2" s="2" t="s">
        <v>252</v>
      </c>
      <c r="J2" s="19" t="s">
        <v>252</v>
      </c>
      <c r="K2" s="687">
        <f>'表紙'!G2</f>
        <v>0</v>
      </c>
      <c r="L2" s="687"/>
      <c r="M2" s="687"/>
      <c r="N2" s="687"/>
      <c r="O2" s="687"/>
      <c r="P2" s="687"/>
      <c r="Q2" s="687"/>
      <c r="R2" s="2" t="s">
        <v>253</v>
      </c>
      <c r="S2" s="156"/>
      <c r="T2" s="785">
        <f>F21+H21+M21+R21+W21+F38+H38+M38+W38</f>
        <v>0</v>
      </c>
      <c r="U2" s="785"/>
      <c r="V2" s="785"/>
      <c r="W2" s="785"/>
      <c r="X2" s="578" t="s">
        <v>0</v>
      </c>
      <c r="Y2" s="808">
        <f>'表紙'!Q2</f>
        <v>0</v>
      </c>
      <c r="Z2" s="809"/>
      <c r="AA2" s="810"/>
    </row>
    <row r="3" spans="3:15" ht="24" customHeight="1">
      <c r="C3" s="811" t="s">
        <v>77</v>
      </c>
      <c r="D3" s="811"/>
      <c r="E3" s="811"/>
      <c r="F3" s="22"/>
      <c r="G3" s="22"/>
      <c r="H3" s="22"/>
      <c r="J3" s="24"/>
      <c r="K3" s="25" t="s">
        <v>3</v>
      </c>
      <c r="L3" s="729">
        <f>E21+G21+L21+Q21+V21</f>
        <v>22750</v>
      </c>
      <c r="M3" s="729"/>
      <c r="N3" s="133"/>
      <c r="O3" s="26" t="s">
        <v>0</v>
      </c>
    </row>
    <row r="4" spans="1:27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36"/>
      <c r="Y4" s="636"/>
      <c r="Z4" s="636"/>
      <c r="AA4" s="655"/>
    </row>
    <row r="5" spans="1:27" ht="13.5" customHeight="1">
      <c r="A5" s="27"/>
      <c r="B5" s="161"/>
      <c r="C5" s="28" t="s">
        <v>107</v>
      </c>
      <c r="D5" s="29" t="s">
        <v>520</v>
      </c>
      <c r="E5" s="30">
        <v>1900</v>
      </c>
      <c r="F5" s="533"/>
      <c r="G5" s="345"/>
      <c r="H5" s="559"/>
      <c r="I5" s="129"/>
      <c r="J5" s="264" t="s">
        <v>107</v>
      </c>
      <c r="K5" s="267"/>
      <c r="L5" s="30">
        <v>1500</v>
      </c>
      <c r="M5" s="559"/>
      <c r="N5" s="296"/>
      <c r="O5" s="245" t="s">
        <v>247</v>
      </c>
      <c r="P5" s="297"/>
      <c r="Q5" s="30">
        <v>1150</v>
      </c>
      <c r="R5" s="559"/>
      <c r="S5" s="296"/>
      <c r="T5" s="245" t="s">
        <v>246</v>
      </c>
      <c r="U5" s="298"/>
      <c r="V5" s="30">
        <v>500</v>
      </c>
      <c r="W5" s="559"/>
      <c r="X5" s="340" t="s">
        <v>354</v>
      </c>
      <c r="Y5" s="219"/>
      <c r="Z5" s="219"/>
      <c r="AA5" s="110"/>
    </row>
    <row r="6" spans="1:27" ht="13.5" customHeight="1">
      <c r="A6" s="32"/>
      <c r="B6" s="162"/>
      <c r="C6" s="18" t="s">
        <v>331</v>
      </c>
      <c r="D6" s="41" t="s">
        <v>520</v>
      </c>
      <c r="E6" s="34">
        <v>2000</v>
      </c>
      <c r="F6" s="534"/>
      <c r="G6" s="347"/>
      <c r="H6" s="560"/>
      <c r="I6" s="130"/>
      <c r="J6" s="43" t="s">
        <v>246</v>
      </c>
      <c r="K6" s="268"/>
      <c r="L6" s="34">
        <v>1300</v>
      </c>
      <c r="M6" s="560"/>
      <c r="N6" s="300"/>
      <c r="O6" s="43"/>
      <c r="P6" s="301"/>
      <c r="Q6" s="34"/>
      <c r="R6" s="366"/>
      <c r="S6" s="300"/>
      <c r="T6" s="43" t="s">
        <v>111</v>
      </c>
      <c r="U6" s="302"/>
      <c r="V6" s="359">
        <v>500</v>
      </c>
      <c r="W6" s="560"/>
      <c r="X6" s="58" t="s">
        <v>501</v>
      </c>
      <c r="Y6" s="70"/>
      <c r="Z6" s="70"/>
      <c r="AA6" s="110"/>
    </row>
    <row r="7" spans="1:27" ht="13.5" customHeight="1">
      <c r="A7" s="32"/>
      <c r="B7" s="162"/>
      <c r="C7" s="18" t="s">
        <v>332</v>
      </c>
      <c r="D7" s="33" t="s">
        <v>520</v>
      </c>
      <c r="E7" s="34">
        <v>1400</v>
      </c>
      <c r="F7" s="534"/>
      <c r="G7" s="347"/>
      <c r="H7" s="560"/>
      <c r="I7" s="130"/>
      <c r="J7" s="43" t="s">
        <v>111</v>
      </c>
      <c r="K7" s="33"/>
      <c r="L7" s="34">
        <v>300</v>
      </c>
      <c r="M7" s="560"/>
      <c r="N7" s="300"/>
      <c r="O7" s="43"/>
      <c r="P7" s="33"/>
      <c r="Q7" s="250"/>
      <c r="R7" s="299"/>
      <c r="S7" s="300"/>
      <c r="T7" s="43"/>
      <c r="U7" s="33"/>
      <c r="V7" s="250"/>
      <c r="W7" s="299"/>
      <c r="X7" s="58" t="s">
        <v>559</v>
      </c>
      <c r="Y7" s="70"/>
      <c r="Z7" s="70"/>
      <c r="AA7" s="110"/>
    </row>
    <row r="8" spans="1:27" ht="13.5" customHeight="1">
      <c r="A8" s="32"/>
      <c r="B8" s="162"/>
      <c r="C8" s="18" t="s">
        <v>108</v>
      </c>
      <c r="D8" s="33" t="s">
        <v>520</v>
      </c>
      <c r="E8" s="34">
        <v>1750</v>
      </c>
      <c r="F8" s="534"/>
      <c r="G8" s="347"/>
      <c r="H8" s="560"/>
      <c r="I8" s="130"/>
      <c r="J8" s="43"/>
      <c r="K8" s="33"/>
      <c r="L8" s="250"/>
      <c r="M8" s="299"/>
      <c r="N8" s="300"/>
      <c r="O8" s="43"/>
      <c r="P8" s="33"/>
      <c r="Q8" s="250"/>
      <c r="R8" s="299"/>
      <c r="S8" s="300"/>
      <c r="T8" s="43"/>
      <c r="U8" s="33"/>
      <c r="V8" s="250"/>
      <c r="W8" s="299"/>
      <c r="X8" s="72"/>
      <c r="Y8" s="72"/>
      <c r="Z8" s="72"/>
      <c r="AA8" s="83"/>
    </row>
    <row r="9" spans="1:27" ht="13.5" customHeight="1">
      <c r="A9" s="32"/>
      <c r="B9" s="162"/>
      <c r="C9" s="43" t="s">
        <v>109</v>
      </c>
      <c r="D9" s="117" t="s">
        <v>506</v>
      </c>
      <c r="E9" s="34">
        <v>1500</v>
      </c>
      <c r="F9" s="534"/>
      <c r="G9" s="347"/>
      <c r="H9" s="560"/>
      <c r="I9" s="130"/>
      <c r="J9" s="43"/>
      <c r="K9" s="33"/>
      <c r="L9" s="250"/>
      <c r="M9" s="299"/>
      <c r="N9" s="300"/>
      <c r="O9" s="251"/>
      <c r="P9" s="33"/>
      <c r="Q9" s="250"/>
      <c r="R9" s="299"/>
      <c r="S9" s="300"/>
      <c r="T9" s="43"/>
      <c r="U9" s="33"/>
      <c r="V9" s="250"/>
      <c r="W9" s="299"/>
      <c r="X9" s="72"/>
      <c r="Y9" s="72"/>
      <c r="Z9" s="72"/>
      <c r="AA9" s="83"/>
    </row>
    <row r="10" spans="1:27" ht="13.5" customHeight="1">
      <c r="A10" s="32"/>
      <c r="B10" s="162"/>
      <c r="C10" s="18" t="s">
        <v>110</v>
      </c>
      <c r="D10" s="33" t="s">
        <v>520</v>
      </c>
      <c r="E10" s="34">
        <v>1200</v>
      </c>
      <c r="F10" s="534"/>
      <c r="G10" s="347"/>
      <c r="H10" s="560"/>
      <c r="I10" s="130"/>
      <c r="J10" s="43"/>
      <c r="K10" s="33"/>
      <c r="L10" s="250"/>
      <c r="M10" s="299"/>
      <c r="N10" s="300"/>
      <c r="O10" s="43"/>
      <c r="P10" s="33"/>
      <c r="Q10" s="250"/>
      <c r="R10" s="299"/>
      <c r="S10" s="300"/>
      <c r="T10" s="43"/>
      <c r="U10" s="33"/>
      <c r="V10" s="250"/>
      <c r="W10" s="299"/>
      <c r="X10" s="72"/>
      <c r="Y10" s="72"/>
      <c r="Z10" s="72"/>
      <c r="AA10" s="83"/>
    </row>
    <row r="11" spans="1:27" ht="13.5" customHeight="1">
      <c r="A11" s="32"/>
      <c r="B11" s="162"/>
      <c r="C11" s="18" t="s">
        <v>111</v>
      </c>
      <c r="D11" s="117" t="s">
        <v>506</v>
      </c>
      <c r="E11" s="34">
        <v>1650</v>
      </c>
      <c r="F11" s="534"/>
      <c r="G11" s="347"/>
      <c r="H11" s="560"/>
      <c r="I11" s="130"/>
      <c r="J11" s="43"/>
      <c r="K11" s="33"/>
      <c r="L11" s="250"/>
      <c r="M11" s="299"/>
      <c r="N11" s="300"/>
      <c r="O11" s="43"/>
      <c r="P11" s="33"/>
      <c r="Q11" s="250"/>
      <c r="R11" s="299"/>
      <c r="S11" s="300"/>
      <c r="T11" s="43"/>
      <c r="U11" s="33"/>
      <c r="V11" s="250"/>
      <c r="W11" s="299"/>
      <c r="X11" s="72"/>
      <c r="Y11" s="72"/>
      <c r="Z11" s="72"/>
      <c r="AA11" s="83"/>
    </row>
    <row r="12" spans="1:27" ht="13.5" customHeight="1">
      <c r="A12" s="32"/>
      <c r="B12" s="162"/>
      <c r="C12" s="18" t="s">
        <v>112</v>
      </c>
      <c r="D12" s="117" t="s">
        <v>506</v>
      </c>
      <c r="E12" s="34">
        <v>3350</v>
      </c>
      <c r="F12" s="534"/>
      <c r="G12" s="347"/>
      <c r="H12" s="560"/>
      <c r="I12" s="130"/>
      <c r="J12" s="43"/>
      <c r="K12" s="33"/>
      <c r="L12" s="250"/>
      <c r="M12" s="299"/>
      <c r="N12" s="300"/>
      <c r="O12" s="43"/>
      <c r="P12" s="33"/>
      <c r="Q12" s="250"/>
      <c r="R12" s="299"/>
      <c r="S12" s="300"/>
      <c r="T12" s="43"/>
      <c r="U12" s="33"/>
      <c r="V12" s="250"/>
      <c r="W12" s="299"/>
      <c r="X12" s="72"/>
      <c r="Y12" s="72"/>
      <c r="Z12" s="72"/>
      <c r="AA12" s="83"/>
    </row>
    <row r="13" spans="1:27" ht="13.5" customHeight="1">
      <c r="A13" s="32"/>
      <c r="B13" s="162"/>
      <c r="C13" s="18" t="s">
        <v>113</v>
      </c>
      <c r="D13" s="117" t="s">
        <v>506</v>
      </c>
      <c r="E13" s="34">
        <v>1700</v>
      </c>
      <c r="F13" s="534"/>
      <c r="G13" s="347"/>
      <c r="H13" s="560"/>
      <c r="I13" s="130"/>
      <c r="J13" s="43"/>
      <c r="K13" s="33"/>
      <c r="L13" s="250"/>
      <c r="M13" s="299"/>
      <c r="N13" s="300"/>
      <c r="O13" s="18"/>
      <c r="P13" s="33"/>
      <c r="Q13" s="250"/>
      <c r="R13" s="299"/>
      <c r="S13" s="300"/>
      <c r="T13" s="43"/>
      <c r="U13" s="33"/>
      <c r="V13" s="250"/>
      <c r="W13" s="299"/>
      <c r="X13" s="72"/>
      <c r="Y13" s="72"/>
      <c r="Z13" s="72"/>
      <c r="AA13" s="83"/>
    </row>
    <row r="14" spans="1:27" ht="13.5" customHeight="1">
      <c r="A14" s="44"/>
      <c r="B14" s="163"/>
      <c r="C14" s="18" t="s">
        <v>114</v>
      </c>
      <c r="D14" s="117" t="s">
        <v>506</v>
      </c>
      <c r="E14" s="34">
        <v>1050</v>
      </c>
      <c r="F14" s="534"/>
      <c r="G14" s="349"/>
      <c r="H14" s="560"/>
      <c r="I14" s="131"/>
      <c r="J14" s="257"/>
      <c r="K14" s="46"/>
      <c r="L14" s="258"/>
      <c r="M14" s="299"/>
      <c r="N14" s="303"/>
      <c r="O14" s="43"/>
      <c r="P14" s="33"/>
      <c r="Q14" s="258"/>
      <c r="R14" s="299"/>
      <c r="S14" s="303"/>
      <c r="T14" s="257"/>
      <c r="U14" s="46"/>
      <c r="V14" s="258"/>
      <c r="W14" s="299"/>
      <c r="X14" s="72"/>
      <c r="Y14" s="72"/>
      <c r="Z14" s="72"/>
      <c r="AA14" s="83"/>
    </row>
    <row r="15" spans="1:27" ht="13.5" customHeight="1">
      <c r="A15" s="44"/>
      <c r="B15" s="163"/>
      <c r="C15" s="45"/>
      <c r="D15" s="46"/>
      <c r="E15" s="47"/>
      <c r="F15" s="121"/>
      <c r="G15" s="349"/>
      <c r="H15" s="366"/>
      <c r="I15" s="131"/>
      <c r="J15" s="257"/>
      <c r="K15" s="46"/>
      <c r="L15" s="258"/>
      <c r="M15" s="299"/>
      <c r="N15" s="303"/>
      <c r="O15" s="257"/>
      <c r="P15" s="46"/>
      <c r="Q15" s="258"/>
      <c r="R15" s="299"/>
      <c r="S15" s="303"/>
      <c r="T15" s="257"/>
      <c r="U15" s="46"/>
      <c r="V15" s="258"/>
      <c r="W15" s="299"/>
      <c r="X15" s="72"/>
      <c r="Y15" s="72"/>
      <c r="Z15" s="72"/>
      <c r="AA15" s="83"/>
    </row>
    <row r="16" spans="1:27" ht="13.5" customHeight="1">
      <c r="A16" s="44"/>
      <c r="B16" s="163"/>
      <c r="C16" s="45"/>
      <c r="D16" s="46"/>
      <c r="E16" s="47"/>
      <c r="F16" s="121"/>
      <c r="G16" s="349"/>
      <c r="H16" s="366"/>
      <c r="I16" s="131"/>
      <c r="J16" s="257"/>
      <c r="K16" s="46"/>
      <c r="L16" s="258"/>
      <c r="M16" s="299"/>
      <c r="N16" s="303"/>
      <c r="O16" s="257"/>
      <c r="P16" s="46"/>
      <c r="Q16" s="258"/>
      <c r="R16" s="299"/>
      <c r="S16" s="303"/>
      <c r="T16" s="257"/>
      <c r="U16" s="46"/>
      <c r="V16" s="258"/>
      <c r="W16" s="299"/>
      <c r="X16" s="72"/>
      <c r="Y16" s="72"/>
      <c r="Z16" s="72"/>
      <c r="AA16" s="83"/>
    </row>
    <row r="17" spans="1:27" ht="13.5" customHeight="1">
      <c r="A17" s="44"/>
      <c r="B17" s="163"/>
      <c r="C17" s="45"/>
      <c r="D17" s="46"/>
      <c r="E17" s="47"/>
      <c r="F17" s="121"/>
      <c r="G17" s="349"/>
      <c r="H17" s="366"/>
      <c r="I17" s="131"/>
      <c r="J17" s="257"/>
      <c r="K17" s="46"/>
      <c r="L17" s="258"/>
      <c r="M17" s="299"/>
      <c r="N17" s="303"/>
      <c r="O17" s="257"/>
      <c r="P17" s="46"/>
      <c r="Q17" s="258"/>
      <c r="R17" s="299"/>
      <c r="S17" s="303"/>
      <c r="T17" s="257"/>
      <c r="U17" s="46"/>
      <c r="V17" s="258"/>
      <c r="W17" s="299"/>
      <c r="X17" s="72"/>
      <c r="Y17" s="72"/>
      <c r="Z17" s="72"/>
      <c r="AA17" s="83"/>
    </row>
    <row r="18" spans="1:27" ht="13.5" customHeight="1">
      <c r="A18" s="44"/>
      <c r="B18" s="163"/>
      <c r="C18" s="45"/>
      <c r="D18" s="46"/>
      <c r="E18" s="47"/>
      <c r="F18" s="121"/>
      <c r="G18" s="349"/>
      <c r="H18" s="366"/>
      <c r="I18" s="131"/>
      <c r="J18" s="257"/>
      <c r="K18" s="46"/>
      <c r="L18" s="258"/>
      <c r="M18" s="299"/>
      <c r="N18" s="303"/>
      <c r="O18" s="257"/>
      <c r="P18" s="46"/>
      <c r="Q18" s="258"/>
      <c r="R18" s="299"/>
      <c r="S18" s="303"/>
      <c r="T18" s="257"/>
      <c r="U18" s="46"/>
      <c r="V18" s="258"/>
      <c r="W18" s="299"/>
      <c r="X18" s="72"/>
      <c r="Y18" s="72"/>
      <c r="Z18" s="72"/>
      <c r="AA18" s="83"/>
    </row>
    <row r="19" spans="1:27" ht="13.5" customHeight="1">
      <c r="A19" s="44"/>
      <c r="B19" s="163"/>
      <c r="C19" s="45"/>
      <c r="D19" s="46"/>
      <c r="E19" s="47"/>
      <c r="F19" s="121"/>
      <c r="G19" s="349"/>
      <c r="H19" s="366"/>
      <c r="I19" s="131"/>
      <c r="J19" s="257"/>
      <c r="K19" s="46"/>
      <c r="L19" s="258"/>
      <c r="M19" s="299"/>
      <c r="N19" s="303"/>
      <c r="O19" s="257"/>
      <c r="P19" s="46"/>
      <c r="Q19" s="258"/>
      <c r="R19" s="299"/>
      <c r="S19" s="303"/>
      <c r="T19" s="257"/>
      <c r="U19" s="46"/>
      <c r="V19" s="258"/>
      <c r="W19" s="299"/>
      <c r="X19" s="72"/>
      <c r="Y19" s="72"/>
      <c r="Z19" s="72"/>
      <c r="AA19" s="83"/>
    </row>
    <row r="20" spans="1:27" ht="13.5" customHeight="1">
      <c r="A20" s="44"/>
      <c r="B20" s="163"/>
      <c r="C20" s="45"/>
      <c r="D20" s="46"/>
      <c r="E20" s="47"/>
      <c r="F20" s="122"/>
      <c r="G20" s="354"/>
      <c r="H20" s="367"/>
      <c r="I20" s="131"/>
      <c r="J20" s="257"/>
      <c r="K20" s="46"/>
      <c r="L20" s="258"/>
      <c r="M20" s="304"/>
      <c r="N20" s="303"/>
      <c r="O20" s="257"/>
      <c r="P20" s="46"/>
      <c r="Q20" s="258"/>
      <c r="R20" s="304"/>
      <c r="S20" s="303"/>
      <c r="T20" s="257"/>
      <c r="U20" s="46"/>
      <c r="V20" s="258"/>
      <c r="W20" s="304"/>
      <c r="X20" s="72"/>
      <c r="Y20" s="72"/>
      <c r="Z20" s="72"/>
      <c r="AA20" s="83"/>
    </row>
    <row r="21" spans="1:27" s="77" customFormat="1" ht="13.5" customHeight="1">
      <c r="A21" s="62"/>
      <c r="B21" s="62"/>
      <c r="C21" s="165" t="str">
        <f>CONCATENATE(FIXED(COUNTA(C5:C20),0,0),"　店")</f>
        <v>10　店</v>
      </c>
      <c r="D21" s="166"/>
      <c r="E21" s="94">
        <f>SUM(E5:E20)</f>
        <v>17500</v>
      </c>
      <c r="F21" s="123">
        <f>SUM(F5:F20)</f>
        <v>0</v>
      </c>
      <c r="G21" s="183"/>
      <c r="H21" s="123"/>
      <c r="I21" s="132"/>
      <c r="J21" s="165" t="str">
        <f>CONCATENATE(FIXED(COUNTA(J5:J20),0,0),"　店")</f>
        <v>3　店</v>
      </c>
      <c r="K21" s="166"/>
      <c r="L21" s="94">
        <f>SUM(L5:L20)</f>
        <v>3100</v>
      </c>
      <c r="M21" s="123">
        <f>SUM(M5:M20)</f>
        <v>0</v>
      </c>
      <c r="N21" s="305"/>
      <c r="O21" s="165" t="str">
        <f>CONCATENATE(FIXED(COUNTA(O5:O20),0,0),"　店")</f>
        <v>1　店</v>
      </c>
      <c r="P21" s="166"/>
      <c r="Q21" s="94">
        <f>SUM(Q5:Q20)</f>
        <v>1150</v>
      </c>
      <c r="R21" s="123">
        <f>SUM(R5:R20)</f>
        <v>0</v>
      </c>
      <c r="S21" s="305"/>
      <c r="T21" s="165" t="str">
        <f>CONCATENATE(FIXED(COUNTA(T5:T20),0,0),"　店")</f>
        <v>2　店</v>
      </c>
      <c r="U21" s="166"/>
      <c r="V21" s="94">
        <f>SUM(V5:V20)</f>
        <v>1000</v>
      </c>
      <c r="W21" s="123">
        <f>SUM(W5:W20)</f>
        <v>0</v>
      </c>
      <c r="X21" s="218"/>
      <c r="Y21" s="218"/>
      <c r="Z21" s="218"/>
      <c r="AA21" s="197"/>
    </row>
    <row r="22" spans="3:15" ht="24" customHeight="1">
      <c r="C22" s="813" t="s">
        <v>248</v>
      </c>
      <c r="D22" s="813"/>
      <c r="E22" s="813"/>
      <c r="F22" s="22"/>
      <c r="G22" s="22"/>
      <c r="H22" s="22"/>
      <c r="J22" s="24"/>
      <c r="K22" s="25" t="s">
        <v>3</v>
      </c>
      <c r="L22" s="729">
        <f>E38+G38+L38+Q38+V38</f>
        <v>18500</v>
      </c>
      <c r="M22" s="729"/>
      <c r="N22" s="133"/>
      <c r="O22" s="26" t="s">
        <v>0</v>
      </c>
    </row>
    <row r="23" spans="1:27" s="203" customFormat="1" ht="13.5" customHeight="1">
      <c r="A23" s="307" t="s">
        <v>2</v>
      </c>
      <c r="B23" s="626" t="s">
        <v>1</v>
      </c>
      <c r="C23" s="627"/>
      <c r="D23" s="627"/>
      <c r="E23" s="627"/>
      <c r="F23" s="378" t="s">
        <v>444</v>
      </c>
      <c r="G23" s="155"/>
      <c r="H23" s="379"/>
      <c r="I23" s="636" t="s">
        <v>4</v>
      </c>
      <c r="J23" s="636"/>
      <c r="K23" s="636"/>
      <c r="L23" s="636"/>
      <c r="M23" s="378" t="s">
        <v>444</v>
      </c>
      <c r="N23" s="643" t="s">
        <v>5</v>
      </c>
      <c r="O23" s="636"/>
      <c r="P23" s="636"/>
      <c r="Q23" s="636"/>
      <c r="R23" s="378" t="s">
        <v>444</v>
      </c>
      <c r="S23" s="643" t="s">
        <v>6</v>
      </c>
      <c r="T23" s="636"/>
      <c r="U23" s="636"/>
      <c r="V23" s="636"/>
      <c r="W23" s="378" t="s">
        <v>444</v>
      </c>
      <c r="X23" s="636"/>
      <c r="Y23" s="636"/>
      <c r="Z23" s="636"/>
      <c r="AA23" s="655"/>
    </row>
    <row r="24" spans="1:27" ht="13.5">
      <c r="A24" s="27"/>
      <c r="B24" s="161"/>
      <c r="C24" s="28" t="s">
        <v>217</v>
      </c>
      <c r="D24" s="117" t="s">
        <v>506</v>
      </c>
      <c r="E24" s="30">
        <v>2700</v>
      </c>
      <c r="F24" s="533"/>
      <c r="G24" s="345"/>
      <c r="H24" s="561"/>
      <c r="I24" s="129"/>
      <c r="J24" s="245" t="s">
        <v>390</v>
      </c>
      <c r="K24" s="267"/>
      <c r="L24" s="30">
        <v>1200</v>
      </c>
      <c r="M24" s="559"/>
      <c r="N24" s="296"/>
      <c r="O24" s="245"/>
      <c r="P24" s="29"/>
      <c r="Q24" s="243"/>
      <c r="R24" s="295"/>
      <c r="S24" s="296"/>
      <c r="T24" s="245" t="s">
        <v>216</v>
      </c>
      <c r="U24" s="298"/>
      <c r="V24" s="30">
        <v>300</v>
      </c>
      <c r="W24" s="559"/>
      <c r="X24" s="59"/>
      <c r="Y24" s="60"/>
      <c r="Z24" s="58"/>
      <c r="AA24" s="83"/>
    </row>
    <row r="25" spans="1:27" ht="13.5">
      <c r="A25" s="173"/>
      <c r="B25" s="162"/>
      <c r="C25" s="18" t="s">
        <v>214</v>
      </c>
      <c r="D25" s="117" t="s">
        <v>506</v>
      </c>
      <c r="E25" s="34">
        <v>2800</v>
      </c>
      <c r="F25" s="534"/>
      <c r="G25" s="347"/>
      <c r="H25" s="561"/>
      <c r="I25" s="130"/>
      <c r="J25" s="43" t="s">
        <v>215</v>
      </c>
      <c r="K25" s="268"/>
      <c r="L25" s="359">
        <v>750</v>
      </c>
      <c r="M25" s="560"/>
      <c r="N25" s="300"/>
      <c r="O25" s="43"/>
      <c r="P25" s="33"/>
      <c r="Q25" s="250"/>
      <c r="R25" s="299"/>
      <c r="S25" s="300"/>
      <c r="T25" s="43" t="s">
        <v>215</v>
      </c>
      <c r="U25" s="302"/>
      <c r="V25" s="359">
        <v>200</v>
      </c>
      <c r="W25" s="560"/>
      <c r="X25" s="339"/>
      <c r="Y25" s="74"/>
      <c r="Z25" s="74"/>
      <c r="AA25" s="83"/>
    </row>
    <row r="26" spans="1:27" ht="13.5">
      <c r="A26" s="173"/>
      <c r="B26" s="162"/>
      <c r="C26" s="18" t="s">
        <v>215</v>
      </c>
      <c r="D26" s="117" t="s">
        <v>506</v>
      </c>
      <c r="E26" s="34">
        <v>3300</v>
      </c>
      <c r="F26" s="534"/>
      <c r="G26" s="347"/>
      <c r="H26" s="561"/>
      <c r="I26" s="130"/>
      <c r="J26" s="43"/>
      <c r="K26" s="268"/>
      <c r="L26" s="284"/>
      <c r="M26" s="299"/>
      <c r="N26" s="300"/>
      <c r="O26" s="43"/>
      <c r="P26" s="33"/>
      <c r="Q26" s="284"/>
      <c r="R26" s="299"/>
      <c r="S26" s="300"/>
      <c r="T26" s="43"/>
      <c r="U26" s="302"/>
      <c r="V26" s="284"/>
      <c r="W26" s="299"/>
      <c r="X26" s="339"/>
      <c r="Y26" s="74"/>
      <c r="Z26" s="74"/>
      <c r="AA26" s="83"/>
    </row>
    <row r="27" spans="1:27" ht="13.5">
      <c r="A27" s="173"/>
      <c r="B27" s="162"/>
      <c r="C27" s="18" t="s">
        <v>218</v>
      </c>
      <c r="D27" s="117" t="s">
        <v>506</v>
      </c>
      <c r="E27" s="34">
        <v>2250</v>
      </c>
      <c r="F27" s="534"/>
      <c r="G27" s="347"/>
      <c r="H27" s="561"/>
      <c r="I27" s="130"/>
      <c r="J27" s="43"/>
      <c r="K27" s="185"/>
      <c r="L27" s="284"/>
      <c r="M27" s="299"/>
      <c r="N27" s="300"/>
      <c r="O27" s="100"/>
      <c r="P27" s="33"/>
      <c r="Q27" s="284"/>
      <c r="R27" s="299"/>
      <c r="S27" s="300"/>
      <c r="T27" s="43"/>
      <c r="U27" s="302"/>
      <c r="V27" s="284"/>
      <c r="W27" s="299"/>
      <c r="X27" s="339"/>
      <c r="Y27" s="74"/>
      <c r="Z27" s="74"/>
      <c r="AA27" s="83"/>
    </row>
    <row r="28" spans="1:27" ht="13.5">
      <c r="A28" s="32"/>
      <c r="B28" s="162"/>
      <c r="C28" s="18" t="s">
        <v>219</v>
      </c>
      <c r="D28" s="117" t="s">
        <v>506</v>
      </c>
      <c r="E28" s="34">
        <v>3550</v>
      </c>
      <c r="F28" s="534"/>
      <c r="G28" s="347"/>
      <c r="H28" s="561"/>
      <c r="I28" s="130"/>
      <c r="J28" s="43"/>
      <c r="K28" s="185"/>
      <c r="L28" s="284"/>
      <c r="M28" s="299"/>
      <c r="N28" s="300"/>
      <c r="O28" s="43"/>
      <c r="P28" s="33"/>
      <c r="Q28" s="284"/>
      <c r="R28" s="299"/>
      <c r="S28" s="300"/>
      <c r="T28" s="43"/>
      <c r="U28" s="302"/>
      <c r="V28" s="284"/>
      <c r="W28" s="299"/>
      <c r="X28" s="339"/>
      <c r="Y28" s="74"/>
      <c r="Z28" s="74"/>
      <c r="AA28" s="83"/>
    </row>
    <row r="29" spans="1:27" ht="13.5">
      <c r="A29" s="32"/>
      <c r="B29" s="162"/>
      <c r="C29" s="18" t="s">
        <v>220</v>
      </c>
      <c r="D29" s="33" t="s">
        <v>520</v>
      </c>
      <c r="E29" s="34">
        <v>1450</v>
      </c>
      <c r="F29" s="534"/>
      <c r="G29" s="347"/>
      <c r="H29" s="561"/>
      <c r="I29" s="130"/>
      <c r="J29" s="43"/>
      <c r="K29" s="33"/>
      <c r="L29" s="250"/>
      <c r="M29" s="299"/>
      <c r="N29" s="300"/>
      <c r="O29" s="265"/>
      <c r="P29" s="33"/>
      <c r="Q29" s="250"/>
      <c r="R29" s="299"/>
      <c r="S29" s="300"/>
      <c r="T29" s="43"/>
      <c r="U29" s="33"/>
      <c r="V29" s="250"/>
      <c r="W29" s="299"/>
      <c r="X29" s="59"/>
      <c r="Y29" s="60"/>
      <c r="Z29" s="58"/>
      <c r="AA29" s="83"/>
    </row>
    <row r="30" spans="1:27" ht="14.25">
      <c r="A30" s="113"/>
      <c r="B30" s="162"/>
      <c r="C30" s="18"/>
      <c r="D30" s="33"/>
      <c r="E30" s="34"/>
      <c r="F30" s="121"/>
      <c r="G30" s="347"/>
      <c r="H30" s="368"/>
      <c r="I30" s="130"/>
      <c r="J30" s="43"/>
      <c r="K30" s="33"/>
      <c r="L30" s="250"/>
      <c r="M30" s="299"/>
      <c r="N30" s="300"/>
      <c r="O30" s="43"/>
      <c r="P30" s="33"/>
      <c r="Q30" s="250"/>
      <c r="R30" s="299"/>
      <c r="S30" s="300"/>
      <c r="T30" s="43"/>
      <c r="U30" s="33"/>
      <c r="V30" s="250"/>
      <c r="W30" s="299"/>
      <c r="X30" s="59"/>
      <c r="Y30" s="60"/>
      <c r="Z30" s="58"/>
      <c r="AA30" s="83"/>
    </row>
    <row r="31" spans="1:27" ht="14.25">
      <c r="A31" s="32"/>
      <c r="B31" s="162"/>
      <c r="C31" s="18"/>
      <c r="D31" s="33"/>
      <c r="E31" s="34"/>
      <c r="F31" s="121"/>
      <c r="G31" s="347"/>
      <c r="H31" s="368"/>
      <c r="I31" s="130"/>
      <c r="J31" s="43"/>
      <c r="K31" s="33"/>
      <c r="L31" s="250"/>
      <c r="M31" s="299"/>
      <c r="N31" s="300"/>
      <c r="O31" s="43"/>
      <c r="P31" s="33"/>
      <c r="Q31" s="250"/>
      <c r="R31" s="299"/>
      <c r="S31" s="300"/>
      <c r="T31" s="43"/>
      <c r="U31" s="33"/>
      <c r="V31" s="250"/>
      <c r="W31" s="299"/>
      <c r="X31" s="59"/>
      <c r="Y31" s="60"/>
      <c r="Z31" s="58"/>
      <c r="AA31" s="83"/>
    </row>
    <row r="32" spans="1:27" ht="13.5">
      <c r="A32" s="32"/>
      <c r="B32" s="162"/>
      <c r="C32" s="18"/>
      <c r="D32" s="33"/>
      <c r="E32" s="34"/>
      <c r="F32" s="121"/>
      <c r="G32" s="347"/>
      <c r="H32" s="368"/>
      <c r="I32" s="130"/>
      <c r="J32" s="43"/>
      <c r="K32" s="33"/>
      <c r="L32" s="250"/>
      <c r="M32" s="299"/>
      <c r="N32" s="300"/>
      <c r="O32" s="43"/>
      <c r="P32" s="33"/>
      <c r="Q32" s="250"/>
      <c r="R32" s="299"/>
      <c r="S32" s="300"/>
      <c r="T32" s="43"/>
      <c r="U32" s="33"/>
      <c r="V32" s="250"/>
      <c r="W32" s="299"/>
      <c r="X32" s="59"/>
      <c r="Y32" s="60"/>
      <c r="Z32" s="58"/>
      <c r="AA32" s="83"/>
    </row>
    <row r="33" spans="1:27" ht="13.5">
      <c r="A33" s="32"/>
      <c r="B33" s="162"/>
      <c r="C33" s="18"/>
      <c r="D33" s="33"/>
      <c r="E33" s="34"/>
      <c r="F33" s="121"/>
      <c r="G33" s="347"/>
      <c r="H33" s="368"/>
      <c r="I33" s="130"/>
      <c r="J33" s="43"/>
      <c r="K33" s="33"/>
      <c r="L33" s="250"/>
      <c r="M33" s="299"/>
      <c r="N33" s="300"/>
      <c r="O33" s="43"/>
      <c r="P33" s="33"/>
      <c r="Q33" s="250"/>
      <c r="R33" s="299"/>
      <c r="S33" s="300"/>
      <c r="T33" s="43"/>
      <c r="U33" s="33"/>
      <c r="V33" s="250"/>
      <c r="W33" s="299"/>
      <c r="X33" s="59"/>
      <c r="Y33" s="60"/>
      <c r="Z33" s="58"/>
      <c r="AA33" s="83"/>
    </row>
    <row r="34" spans="1:27" ht="13.5">
      <c r="A34" s="32"/>
      <c r="B34" s="162"/>
      <c r="C34" s="18"/>
      <c r="D34" s="33"/>
      <c r="E34" s="34"/>
      <c r="F34" s="121"/>
      <c r="G34" s="347"/>
      <c r="H34" s="368"/>
      <c r="I34" s="130"/>
      <c r="J34" s="43"/>
      <c r="K34" s="33"/>
      <c r="L34" s="250"/>
      <c r="M34" s="299"/>
      <c r="N34" s="300"/>
      <c r="O34" s="43"/>
      <c r="P34" s="33"/>
      <c r="Q34" s="250"/>
      <c r="R34" s="299"/>
      <c r="S34" s="300"/>
      <c r="T34" s="43"/>
      <c r="U34" s="33"/>
      <c r="V34" s="250"/>
      <c r="W34" s="299"/>
      <c r="X34" s="59"/>
      <c r="Y34" s="60"/>
      <c r="Z34" s="58"/>
      <c r="AA34" s="83"/>
    </row>
    <row r="35" spans="1:27" ht="13.5">
      <c r="A35" s="32"/>
      <c r="B35" s="162"/>
      <c r="C35" s="18"/>
      <c r="D35" s="33"/>
      <c r="E35" s="34"/>
      <c r="F35" s="121"/>
      <c r="G35" s="347"/>
      <c r="H35" s="368"/>
      <c r="I35" s="130"/>
      <c r="J35" s="43"/>
      <c r="K35" s="33"/>
      <c r="L35" s="250"/>
      <c r="M35" s="299"/>
      <c r="N35" s="300"/>
      <c r="O35" s="43"/>
      <c r="P35" s="33"/>
      <c r="Q35" s="250"/>
      <c r="R35" s="299"/>
      <c r="S35" s="300"/>
      <c r="T35" s="43"/>
      <c r="U35" s="33"/>
      <c r="V35" s="250"/>
      <c r="W35" s="299"/>
      <c r="X35" s="59"/>
      <c r="Y35" s="60"/>
      <c r="Z35" s="58"/>
      <c r="AA35" s="83"/>
    </row>
    <row r="36" spans="1:27" ht="13.5">
      <c r="A36" s="32"/>
      <c r="B36" s="162"/>
      <c r="C36" s="18"/>
      <c r="D36" s="33"/>
      <c r="E36" s="34"/>
      <c r="F36" s="121"/>
      <c r="G36" s="347"/>
      <c r="H36" s="368"/>
      <c r="I36" s="130"/>
      <c r="J36" s="43"/>
      <c r="K36" s="33"/>
      <c r="L36" s="250"/>
      <c r="M36" s="299"/>
      <c r="N36" s="300"/>
      <c r="O36" s="43"/>
      <c r="P36" s="33"/>
      <c r="Q36" s="250"/>
      <c r="R36" s="299"/>
      <c r="S36" s="300"/>
      <c r="T36" s="43"/>
      <c r="U36" s="33"/>
      <c r="V36" s="250"/>
      <c r="W36" s="299"/>
      <c r="X36" s="59"/>
      <c r="Y36" s="60"/>
      <c r="Z36" s="58"/>
      <c r="AA36" s="83"/>
    </row>
    <row r="37" spans="1:27" ht="13.5">
      <c r="A37" s="44"/>
      <c r="B37" s="163"/>
      <c r="C37" s="45"/>
      <c r="D37" s="46"/>
      <c r="E37" s="47"/>
      <c r="F37" s="122"/>
      <c r="G37" s="349"/>
      <c r="H37" s="368"/>
      <c r="I37" s="131"/>
      <c r="J37" s="257"/>
      <c r="K37" s="46"/>
      <c r="L37" s="258"/>
      <c r="M37" s="304"/>
      <c r="N37" s="303"/>
      <c r="O37" s="257"/>
      <c r="P37" s="46"/>
      <c r="Q37" s="258"/>
      <c r="R37" s="304"/>
      <c r="S37" s="303"/>
      <c r="T37" s="257"/>
      <c r="U37" s="46"/>
      <c r="V37" s="258"/>
      <c r="W37" s="304"/>
      <c r="X37" s="59"/>
      <c r="Y37" s="60"/>
      <c r="Z37" s="58"/>
      <c r="AA37" s="83"/>
    </row>
    <row r="38" spans="1:27" ht="13.5">
      <c r="A38" s="62"/>
      <c r="B38" s="62"/>
      <c r="C38" s="165" t="str">
        <f>CONCATENATE(FIXED(COUNTA(C24:C34),0,0),"　店")</f>
        <v>6　店</v>
      </c>
      <c r="D38" s="166"/>
      <c r="E38" s="94">
        <f>SUM(E24:E37)</f>
        <v>16050</v>
      </c>
      <c r="F38" s="123">
        <f>SUM(F24:F37)</f>
        <v>0</v>
      </c>
      <c r="G38" s="183">
        <f>SUM(G24:G37)</f>
        <v>0</v>
      </c>
      <c r="H38" s="123">
        <f>SUM(H24:H37)</f>
        <v>0</v>
      </c>
      <c r="I38" s="132"/>
      <c r="J38" s="165" t="str">
        <f>CONCATENATE(FIXED(COUNTA(J24:J37),0,0),"　店")</f>
        <v>2　店</v>
      </c>
      <c r="K38" s="166"/>
      <c r="L38" s="94">
        <f>SUM(L24:L37)</f>
        <v>1950</v>
      </c>
      <c r="M38" s="123">
        <f>SUM(M24:M37)</f>
        <v>0</v>
      </c>
      <c r="N38" s="305"/>
      <c r="O38" s="165" t="str">
        <f>CONCATENATE(FIXED(COUNTA(O24:O37),0,0),"　店")</f>
        <v>0　店</v>
      </c>
      <c r="P38" s="166"/>
      <c r="Q38" s="94"/>
      <c r="R38" s="123">
        <f>SUM(R24:R37)</f>
        <v>0</v>
      </c>
      <c r="S38" s="305"/>
      <c r="T38" s="165" t="str">
        <f>CONCATENATE(FIXED(COUNTA(T24:T37),0,0),"　店")</f>
        <v>2　店</v>
      </c>
      <c r="U38" s="166"/>
      <c r="V38" s="94">
        <f>SUM(V24:V37)</f>
        <v>500</v>
      </c>
      <c r="W38" s="123">
        <f>SUM(W24:W37)</f>
        <v>0</v>
      </c>
      <c r="X38" s="198"/>
      <c r="Y38" s="198"/>
      <c r="Z38" s="198"/>
      <c r="AA38" s="21"/>
    </row>
    <row r="39" spans="1:27" ht="13.5">
      <c r="A39" s="609" t="str">
        <f>'表紙'!$A$34</f>
        <v>平成29年後期（8月1日以降）</v>
      </c>
      <c r="W39" s="134"/>
      <c r="X39" s="385"/>
      <c r="Y39" s="385"/>
      <c r="Z39" s="812">
        <f>SUM('表紙'!A34)</f>
        <v>0</v>
      </c>
      <c r="AA39" s="812"/>
    </row>
    <row r="40" ht="13.5"/>
    <row r="42" ht="13.5">
      <c r="J42" s="77"/>
    </row>
  </sheetData>
  <sheetProtection formatCells="0"/>
  <mergeCells count="21">
    <mergeCell ref="S23:V23"/>
    <mergeCell ref="T2:W2"/>
    <mergeCell ref="X4:AA4"/>
    <mergeCell ref="C3:E3"/>
    <mergeCell ref="Z39:AA39"/>
    <mergeCell ref="B23:E23"/>
    <mergeCell ref="L22:M22"/>
    <mergeCell ref="I4:L4"/>
    <mergeCell ref="C22:E22"/>
    <mergeCell ref="X23:AA23"/>
    <mergeCell ref="I23:L23"/>
    <mergeCell ref="N4:Q4"/>
    <mergeCell ref="N23:Q23"/>
    <mergeCell ref="Y2:AA2"/>
    <mergeCell ref="K1:Q1"/>
    <mergeCell ref="B4:E4"/>
    <mergeCell ref="K2:Q2"/>
    <mergeCell ref="B1:H2"/>
    <mergeCell ref="L3:M3"/>
    <mergeCell ref="T1:X1"/>
    <mergeCell ref="S4:V4"/>
  </mergeCells>
  <dataValidations count="2">
    <dataValidation type="whole" operator="lessThanOrEqual" allowBlank="1" showInputMessage="1" showErrorMessage="1" sqref="W5:W20 W24:W37 H24:H37 H5:H20 F5:F20 F24:F37 M5:M20 M24:M37 R5:R20 R24:R37">
      <formula1>V5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ignoredErrors>
    <ignoredError sqref="B1 K1:K2 Y2 T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50390625" style="68" customWidth="1"/>
    <col min="6" max="6" width="7.375" style="6" customWidth="1"/>
    <col min="7" max="8" width="5.625" style="6" customWidth="1"/>
    <col min="9" max="9" width="0.37109375" style="128" customWidth="1"/>
    <col min="10" max="10" width="8.75390625" style="6" customWidth="1"/>
    <col min="11" max="11" width="2.125" style="6" customWidth="1"/>
    <col min="12" max="13" width="6.125" style="6" customWidth="1"/>
    <col min="14" max="14" width="0.37109375" style="128" customWidth="1"/>
    <col min="15" max="15" width="8.625" style="6" customWidth="1"/>
    <col min="16" max="16" width="2.125" style="6" customWidth="1"/>
    <col min="17" max="18" width="6.125" style="6" customWidth="1"/>
    <col min="19" max="19" width="0.37109375" style="128" customWidth="1"/>
    <col min="20" max="20" width="8.625" style="6" customWidth="1"/>
    <col min="21" max="21" width="2.125" style="6" customWidth="1"/>
    <col min="22" max="23" width="6.125" style="6" customWidth="1"/>
    <col min="24" max="24" width="8.125" style="6" customWidth="1"/>
    <col min="25" max="25" width="2.125" style="6" customWidth="1"/>
    <col min="26" max="26" width="5.003906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250</v>
      </c>
      <c r="B1" s="768">
        <f>'表紙'!B1</f>
        <v>0</v>
      </c>
      <c r="C1" s="768"/>
      <c r="D1" s="768"/>
      <c r="E1" s="768"/>
      <c r="F1" s="768"/>
      <c r="G1" s="768"/>
      <c r="H1" s="769"/>
      <c r="I1" s="2" t="s">
        <v>251</v>
      </c>
      <c r="J1" s="19" t="s">
        <v>251</v>
      </c>
      <c r="K1" s="687">
        <f>'表紙'!G1</f>
        <v>0</v>
      </c>
      <c r="L1" s="687"/>
      <c r="M1" s="687"/>
      <c r="N1" s="687"/>
      <c r="O1" s="687"/>
      <c r="P1" s="687"/>
      <c r="Q1" s="687"/>
      <c r="R1" s="2" t="s">
        <v>347</v>
      </c>
      <c r="S1" s="157"/>
      <c r="T1" s="687">
        <f>'表紙'!M1</f>
        <v>0</v>
      </c>
      <c r="U1" s="687"/>
      <c r="V1" s="687"/>
      <c r="W1" s="687"/>
      <c r="X1" s="772"/>
      <c r="Y1" s="331" t="s">
        <v>7</v>
      </c>
      <c r="Z1" s="562"/>
      <c r="AA1" s="158"/>
    </row>
    <row r="2" spans="1:27" ht="27" customHeight="1">
      <c r="A2" s="7"/>
      <c r="B2" s="770"/>
      <c r="C2" s="770"/>
      <c r="D2" s="770"/>
      <c r="E2" s="770"/>
      <c r="F2" s="770"/>
      <c r="G2" s="770"/>
      <c r="H2" s="771"/>
      <c r="I2" s="2" t="s">
        <v>252</v>
      </c>
      <c r="J2" s="19" t="s">
        <v>252</v>
      </c>
      <c r="K2" s="687">
        <f>'表紙'!G2</f>
        <v>0</v>
      </c>
      <c r="L2" s="687"/>
      <c r="M2" s="687"/>
      <c r="N2" s="687"/>
      <c r="O2" s="687"/>
      <c r="P2" s="687"/>
      <c r="Q2" s="687"/>
      <c r="R2" s="2" t="s">
        <v>253</v>
      </c>
      <c r="S2" s="156"/>
      <c r="T2" s="785">
        <f>F20+H20+M20+R20+W20+F34+H34+M34+W34</f>
        <v>0</v>
      </c>
      <c r="U2" s="785"/>
      <c r="V2" s="785"/>
      <c r="W2" s="785"/>
      <c r="X2" s="578" t="s">
        <v>0</v>
      </c>
      <c r="Y2" s="814">
        <f>'表紙'!Q2</f>
        <v>0</v>
      </c>
      <c r="Z2" s="815"/>
      <c r="AA2" s="816"/>
    </row>
    <row r="3" spans="3:14" ht="24" customHeight="1">
      <c r="C3" s="813" t="s">
        <v>448</v>
      </c>
      <c r="D3" s="813"/>
      <c r="E3" s="813"/>
      <c r="F3" s="22"/>
      <c r="G3" s="25" t="s">
        <v>269</v>
      </c>
      <c r="H3" s="22"/>
      <c r="J3" s="118">
        <f>E20+G20+L20+Q20+V20</f>
        <v>13250</v>
      </c>
      <c r="L3" s="26" t="s">
        <v>0</v>
      </c>
      <c r="M3" s="118"/>
      <c r="N3" s="133"/>
    </row>
    <row r="4" spans="1:27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36"/>
      <c r="Y4" s="636"/>
      <c r="Z4" s="636"/>
      <c r="AA4" s="655"/>
    </row>
    <row r="5" spans="1:27" ht="13.5" customHeight="1">
      <c r="A5" s="27"/>
      <c r="B5" s="161"/>
      <c r="C5" s="28" t="s">
        <v>503</v>
      </c>
      <c r="D5" s="119" t="s">
        <v>502</v>
      </c>
      <c r="E5" s="30">
        <v>2300</v>
      </c>
      <c r="F5" s="533"/>
      <c r="G5" s="369"/>
      <c r="H5" s="559"/>
      <c r="I5" s="129"/>
      <c r="J5" s="245" t="s">
        <v>263</v>
      </c>
      <c r="K5" s="267"/>
      <c r="L5" s="30">
        <v>1950</v>
      </c>
      <c r="M5" s="559"/>
      <c r="N5" s="296"/>
      <c r="O5" s="245" t="s">
        <v>263</v>
      </c>
      <c r="P5" s="297"/>
      <c r="Q5" s="30">
        <v>650</v>
      </c>
      <c r="R5" s="559"/>
      <c r="S5" s="296"/>
      <c r="T5" s="245" t="s">
        <v>263</v>
      </c>
      <c r="U5" s="298"/>
      <c r="V5" s="30">
        <v>650</v>
      </c>
      <c r="W5" s="559"/>
      <c r="X5" s="754" t="s">
        <v>575</v>
      </c>
      <c r="Y5" s="754"/>
      <c r="Z5" s="754"/>
      <c r="AA5" s="755"/>
    </row>
    <row r="6" spans="1:27" ht="13.5" customHeight="1">
      <c r="A6" s="32"/>
      <c r="B6" s="162"/>
      <c r="C6" s="43" t="s">
        <v>264</v>
      </c>
      <c r="D6" s="120" t="s">
        <v>502</v>
      </c>
      <c r="E6" s="34">
        <v>2500</v>
      </c>
      <c r="F6" s="534"/>
      <c r="G6" s="370"/>
      <c r="H6" s="560"/>
      <c r="I6" s="130"/>
      <c r="J6" s="43"/>
      <c r="K6" s="268"/>
      <c r="L6" s="250"/>
      <c r="M6" s="299"/>
      <c r="N6" s="300"/>
      <c r="O6" s="43"/>
      <c r="P6" s="301"/>
      <c r="Q6" s="250"/>
      <c r="R6" s="299"/>
      <c r="S6" s="300"/>
      <c r="T6" s="43"/>
      <c r="U6" s="302"/>
      <c r="V6" s="284"/>
      <c r="W6" s="299"/>
      <c r="X6" s="817" t="s">
        <v>544</v>
      </c>
      <c r="Y6" s="817"/>
      <c r="Z6" s="817"/>
      <c r="AA6" s="818"/>
    </row>
    <row r="7" spans="1:27" ht="13.5" customHeight="1">
      <c r="A7" s="32"/>
      <c r="B7" s="162"/>
      <c r="C7" s="43" t="s">
        <v>265</v>
      </c>
      <c r="D7" s="120" t="s">
        <v>502</v>
      </c>
      <c r="E7" s="34">
        <v>3350</v>
      </c>
      <c r="F7" s="534"/>
      <c r="G7" s="370"/>
      <c r="H7" s="560"/>
      <c r="I7" s="130"/>
      <c r="J7" s="43"/>
      <c r="K7" s="33"/>
      <c r="L7" s="250"/>
      <c r="M7" s="299"/>
      <c r="N7" s="300"/>
      <c r="O7" s="43"/>
      <c r="P7" s="33"/>
      <c r="Q7" s="250"/>
      <c r="R7" s="299"/>
      <c r="S7" s="300"/>
      <c r="T7" s="43"/>
      <c r="U7" s="33"/>
      <c r="V7" s="250"/>
      <c r="W7" s="299"/>
      <c r="X7" s="59"/>
      <c r="Y7" s="60"/>
      <c r="Z7" s="58"/>
      <c r="AA7" s="83"/>
    </row>
    <row r="8" spans="1:27" ht="13.5" customHeight="1">
      <c r="A8" s="32"/>
      <c r="B8" s="162"/>
      <c r="C8" s="43" t="s">
        <v>266</v>
      </c>
      <c r="D8" s="120" t="s">
        <v>502</v>
      </c>
      <c r="E8" s="34">
        <v>1850</v>
      </c>
      <c r="F8" s="534"/>
      <c r="G8" s="370"/>
      <c r="H8" s="560"/>
      <c r="I8" s="130"/>
      <c r="J8" s="43"/>
      <c r="K8" s="33"/>
      <c r="L8" s="250"/>
      <c r="M8" s="299"/>
      <c r="N8" s="300"/>
      <c r="O8" s="43"/>
      <c r="P8" s="33"/>
      <c r="Q8" s="250"/>
      <c r="R8" s="299"/>
      <c r="S8" s="300"/>
      <c r="T8" s="43"/>
      <c r="U8" s="33"/>
      <c r="V8" s="250"/>
      <c r="W8" s="299"/>
      <c r="X8" s="59"/>
      <c r="Y8" s="60"/>
      <c r="Z8" s="58"/>
      <c r="AA8" s="83"/>
    </row>
    <row r="9" spans="1:27" ht="13.5" customHeight="1">
      <c r="A9" s="32"/>
      <c r="B9" s="162"/>
      <c r="C9" s="43"/>
      <c r="D9" s="120"/>
      <c r="E9" s="34"/>
      <c r="F9" s="534"/>
      <c r="G9" s="347"/>
      <c r="H9" s="560"/>
      <c r="I9" s="130"/>
      <c r="J9" s="43"/>
      <c r="K9" s="33"/>
      <c r="L9" s="250"/>
      <c r="M9" s="299"/>
      <c r="N9" s="300"/>
      <c r="O9" s="43"/>
      <c r="P9" s="33"/>
      <c r="Q9" s="250"/>
      <c r="R9" s="299"/>
      <c r="S9" s="300"/>
      <c r="T9" s="43"/>
      <c r="U9" s="33"/>
      <c r="V9" s="250"/>
      <c r="W9" s="299"/>
      <c r="X9" s="59"/>
      <c r="Y9" s="60"/>
      <c r="Z9" s="58"/>
      <c r="AA9" s="83"/>
    </row>
    <row r="10" spans="1:27" ht="13.5" customHeight="1">
      <c r="A10" s="32"/>
      <c r="B10" s="162"/>
      <c r="C10" s="43"/>
      <c r="D10" s="50"/>
      <c r="E10" s="34"/>
      <c r="F10" s="121"/>
      <c r="G10" s="185"/>
      <c r="H10" s="194"/>
      <c r="I10" s="130"/>
      <c r="J10" s="43"/>
      <c r="K10" s="33"/>
      <c r="L10" s="250"/>
      <c r="M10" s="299"/>
      <c r="N10" s="300"/>
      <c r="O10" s="43"/>
      <c r="P10" s="33"/>
      <c r="Q10" s="250"/>
      <c r="R10" s="299"/>
      <c r="S10" s="300"/>
      <c r="T10" s="43"/>
      <c r="U10" s="33"/>
      <c r="V10" s="250"/>
      <c r="W10" s="299"/>
      <c r="X10" s="59"/>
      <c r="Y10" s="60"/>
      <c r="Z10" s="58"/>
      <c r="AA10" s="83"/>
    </row>
    <row r="11" spans="1:27" ht="13.5" customHeight="1">
      <c r="A11" s="32"/>
      <c r="B11" s="162"/>
      <c r="C11" s="18"/>
      <c r="D11" s="50"/>
      <c r="E11" s="34"/>
      <c r="F11" s="121"/>
      <c r="G11" s="185"/>
      <c r="H11" s="194"/>
      <c r="I11" s="130"/>
      <c r="J11" s="43"/>
      <c r="K11" s="33"/>
      <c r="L11" s="250"/>
      <c r="M11" s="299"/>
      <c r="N11" s="300"/>
      <c r="O11" s="43"/>
      <c r="P11" s="33"/>
      <c r="Q11" s="250"/>
      <c r="R11" s="299"/>
      <c r="S11" s="300"/>
      <c r="T11" s="43"/>
      <c r="U11" s="33"/>
      <c r="V11" s="250"/>
      <c r="W11" s="299"/>
      <c r="X11" s="59"/>
      <c r="Y11" s="60"/>
      <c r="Z11" s="58"/>
      <c r="AA11" s="83"/>
    </row>
    <row r="12" spans="1:27" ht="13.5" customHeight="1">
      <c r="A12" s="32"/>
      <c r="B12" s="162"/>
      <c r="C12" s="18"/>
      <c r="D12" s="50"/>
      <c r="E12" s="34"/>
      <c r="F12" s="121"/>
      <c r="G12" s="185"/>
      <c r="H12" s="194"/>
      <c r="I12" s="130"/>
      <c r="J12" s="43"/>
      <c r="K12" s="33"/>
      <c r="L12" s="250"/>
      <c r="M12" s="299"/>
      <c r="N12" s="300"/>
      <c r="O12" s="43"/>
      <c r="P12" s="33"/>
      <c r="Q12" s="250"/>
      <c r="R12" s="299"/>
      <c r="S12" s="300"/>
      <c r="T12" s="43"/>
      <c r="U12" s="33"/>
      <c r="V12" s="250"/>
      <c r="W12" s="299"/>
      <c r="X12" s="59"/>
      <c r="Y12" s="60"/>
      <c r="Z12" s="58"/>
      <c r="AA12" s="83"/>
    </row>
    <row r="13" spans="1:27" ht="13.5" customHeight="1">
      <c r="A13" s="32"/>
      <c r="B13" s="162"/>
      <c r="C13" s="18"/>
      <c r="D13" s="50"/>
      <c r="E13" s="34"/>
      <c r="F13" s="121"/>
      <c r="G13" s="185"/>
      <c r="H13" s="194"/>
      <c r="I13" s="130"/>
      <c r="J13" s="43"/>
      <c r="K13" s="33"/>
      <c r="L13" s="250"/>
      <c r="M13" s="299"/>
      <c r="N13" s="300"/>
      <c r="O13" s="43"/>
      <c r="P13" s="33"/>
      <c r="Q13" s="250"/>
      <c r="R13" s="299"/>
      <c r="S13" s="300"/>
      <c r="T13" s="43"/>
      <c r="U13" s="33"/>
      <c r="V13" s="250"/>
      <c r="W13" s="299"/>
      <c r="X13" s="59"/>
      <c r="Y13" s="60"/>
      <c r="Z13" s="58"/>
      <c r="AA13" s="83"/>
    </row>
    <row r="14" spans="1:27" ht="13.5" customHeight="1">
      <c r="A14" s="32"/>
      <c r="B14" s="162"/>
      <c r="C14" s="18"/>
      <c r="D14" s="50"/>
      <c r="E14" s="34"/>
      <c r="F14" s="121"/>
      <c r="G14" s="185"/>
      <c r="H14" s="194"/>
      <c r="I14" s="130"/>
      <c r="J14" s="43"/>
      <c r="K14" s="33"/>
      <c r="L14" s="250"/>
      <c r="M14" s="299"/>
      <c r="N14" s="300"/>
      <c r="O14" s="43"/>
      <c r="P14" s="33"/>
      <c r="Q14" s="250"/>
      <c r="R14" s="299"/>
      <c r="S14" s="300"/>
      <c r="T14" s="43"/>
      <c r="U14" s="33"/>
      <c r="V14" s="250"/>
      <c r="W14" s="299"/>
      <c r="X14" s="59"/>
      <c r="Y14" s="60"/>
      <c r="Z14" s="58"/>
      <c r="AA14" s="83"/>
    </row>
    <row r="15" spans="1:27" ht="13.5" customHeight="1">
      <c r="A15" s="32"/>
      <c r="B15" s="162"/>
      <c r="C15" s="18"/>
      <c r="D15" s="50"/>
      <c r="E15" s="34"/>
      <c r="F15" s="121"/>
      <c r="G15" s="185"/>
      <c r="H15" s="194"/>
      <c r="I15" s="130"/>
      <c r="J15" s="43"/>
      <c r="K15" s="33"/>
      <c r="L15" s="250"/>
      <c r="M15" s="299"/>
      <c r="N15" s="300"/>
      <c r="O15" s="43"/>
      <c r="P15" s="33"/>
      <c r="Q15" s="250"/>
      <c r="R15" s="299"/>
      <c r="S15" s="300"/>
      <c r="T15" s="43"/>
      <c r="U15" s="33"/>
      <c r="V15" s="250"/>
      <c r="W15" s="299"/>
      <c r="X15" s="59"/>
      <c r="Y15" s="60"/>
      <c r="Z15" s="58"/>
      <c r="AA15" s="83"/>
    </row>
    <row r="16" spans="1:27" ht="13.5" customHeight="1">
      <c r="A16" s="32"/>
      <c r="B16" s="162"/>
      <c r="C16" s="18"/>
      <c r="D16" s="50"/>
      <c r="E16" s="34"/>
      <c r="F16" s="121"/>
      <c r="G16" s="185"/>
      <c r="H16" s="194"/>
      <c r="I16" s="130"/>
      <c r="J16" s="43"/>
      <c r="K16" s="33"/>
      <c r="L16" s="250"/>
      <c r="M16" s="299"/>
      <c r="N16" s="300"/>
      <c r="O16" s="43"/>
      <c r="P16" s="33"/>
      <c r="Q16" s="250"/>
      <c r="R16" s="299"/>
      <c r="S16" s="300"/>
      <c r="T16" s="43"/>
      <c r="U16" s="33"/>
      <c r="V16" s="250"/>
      <c r="W16" s="299"/>
      <c r="X16" s="59"/>
      <c r="Y16" s="60"/>
      <c r="Z16" s="58"/>
      <c r="AA16" s="83"/>
    </row>
    <row r="17" spans="1:27" ht="13.5" customHeight="1">
      <c r="A17" s="32"/>
      <c r="B17" s="162"/>
      <c r="C17" s="18"/>
      <c r="D17" s="50"/>
      <c r="E17" s="34"/>
      <c r="F17" s="121"/>
      <c r="G17" s="185"/>
      <c r="H17" s="194"/>
      <c r="I17" s="130"/>
      <c r="J17" s="43"/>
      <c r="K17" s="33"/>
      <c r="L17" s="250"/>
      <c r="M17" s="299"/>
      <c r="N17" s="300"/>
      <c r="O17" s="43"/>
      <c r="P17" s="33"/>
      <c r="Q17" s="250"/>
      <c r="R17" s="299"/>
      <c r="S17" s="300"/>
      <c r="T17" s="43"/>
      <c r="U17" s="33"/>
      <c r="V17" s="250"/>
      <c r="W17" s="299"/>
      <c r="X17" s="107"/>
      <c r="Y17" s="60"/>
      <c r="Z17" s="58"/>
      <c r="AA17" s="83"/>
    </row>
    <row r="18" spans="1:27" ht="13.5" customHeight="1">
      <c r="A18" s="32"/>
      <c r="B18" s="162"/>
      <c r="C18" s="18"/>
      <c r="D18" s="33"/>
      <c r="E18" s="34"/>
      <c r="F18" s="121"/>
      <c r="G18" s="185"/>
      <c r="H18" s="194"/>
      <c r="I18" s="130"/>
      <c r="J18" s="43"/>
      <c r="K18" s="33"/>
      <c r="L18" s="250"/>
      <c r="M18" s="299"/>
      <c r="N18" s="300"/>
      <c r="O18" s="43"/>
      <c r="P18" s="33"/>
      <c r="Q18" s="250"/>
      <c r="R18" s="299"/>
      <c r="S18" s="300"/>
      <c r="T18" s="43"/>
      <c r="U18" s="33"/>
      <c r="V18" s="250"/>
      <c r="W18" s="299"/>
      <c r="X18" s="59"/>
      <c r="Y18" s="60"/>
      <c r="Z18" s="58"/>
      <c r="AA18" s="83"/>
    </row>
    <row r="19" spans="1:27" ht="13.5" customHeight="1">
      <c r="A19" s="44"/>
      <c r="B19" s="163"/>
      <c r="C19" s="45"/>
      <c r="D19" s="46"/>
      <c r="E19" s="47"/>
      <c r="F19" s="122"/>
      <c r="G19" s="190"/>
      <c r="H19" s="195"/>
      <c r="I19" s="131"/>
      <c r="J19" s="257"/>
      <c r="K19" s="46"/>
      <c r="L19" s="258"/>
      <c r="M19" s="304"/>
      <c r="N19" s="303"/>
      <c r="O19" s="257"/>
      <c r="P19" s="46"/>
      <c r="Q19" s="258"/>
      <c r="R19" s="304"/>
      <c r="S19" s="303"/>
      <c r="T19" s="257"/>
      <c r="U19" s="46"/>
      <c r="V19" s="258"/>
      <c r="W19" s="304"/>
      <c r="X19" s="59"/>
      <c r="Y19" s="60"/>
      <c r="Z19" s="58"/>
      <c r="AA19" s="83"/>
    </row>
    <row r="20" spans="1:27" s="77" customFormat="1" ht="13.5" customHeight="1">
      <c r="A20" s="62"/>
      <c r="B20" s="62"/>
      <c r="C20" s="165" t="str">
        <f>CONCATENATE(FIXED(COUNTA(C5:C18),0,0),"　店")</f>
        <v>4　店</v>
      </c>
      <c r="D20" s="166"/>
      <c r="E20" s="94">
        <f>SUM(E5:E19)</f>
        <v>10000</v>
      </c>
      <c r="F20" s="123">
        <f>SUM(F5:F19)</f>
        <v>0</v>
      </c>
      <c r="G20" s="183">
        <f>SUM(G5:G19)</f>
        <v>0</v>
      </c>
      <c r="H20" s="123">
        <f>SUM(H5:H19)</f>
        <v>0</v>
      </c>
      <c r="I20" s="132"/>
      <c r="J20" s="165" t="str">
        <f>CONCATENATE(FIXED(COUNTA(J5:J19),0,0),"　店")</f>
        <v>1　店</v>
      </c>
      <c r="K20" s="166"/>
      <c r="L20" s="94">
        <f>SUM(L5:L19)</f>
        <v>1950</v>
      </c>
      <c r="M20" s="123">
        <f>SUM(M5:M19)</f>
        <v>0</v>
      </c>
      <c r="N20" s="305"/>
      <c r="O20" s="165" t="str">
        <f>CONCATENATE(FIXED(COUNTA(O5:O19),0,0),"　店")</f>
        <v>1　店</v>
      </c>
      <c r="P20" s="166"/>
      <c r="Q20" s="94">
        <f>SUM(Q5:Q19)</f>
        <v>650</v>
      </c>
      <c r="R20" s="123">
        <f>SUM(R5:R19)</f>
        <v>0</v>
      </c>
      <c r="S20" s="305"/>
      <c r="T20" s="165" t="str">
        <f>CONCATENATE(FIXED(COUNTA(T5:T19),0,0),"　店")</f>
        <v>1　店</v>
      </c>
      <c r="U20" s="166"/>
      <c r="V20" s="94">
        <f>SUM(V5:V19)</f>
        <v>650</v>
      </c>
      <c r="W20" s="123">
        <f>SUM(W5:W19)</f>
        <v>0</v>
      </c>
      <c r="X20" s="101"/>
      <c r="Y20" s="102"/>
      <c r="Z20" s="198"/>
      <c r="AA20" s="197"/>
    </row>
    <row r="21" spans="3:14" ht="24" customHeight="1">
      <c r="C21" s="813" t="s">
        <v>447</v>
      </c>
      <c r="D21" s="813"/>
      <c r="E21" s="813"/>
      <c r="F21" s="22"/>
      <c r="G21" s="25" t="s">
        <v>269</v>
      </c>
      <c r="H21" s="22"/>
      <c r="J21" s="118">
        <f>E34+G34+L34+Q34+V34</f>
        <v>11200</v>
      </c>
      <c r="L21" s="26" t="s">
        <v>0</v>
      </c>
      <c r="M21" s="118"/>
      <c r="N21" s="133"/>
    </row>
    <row r="22" spans="1:27" s="203" customFormat="1" ht="13.5" customHeight="1">
      <c r="A22" s="307" t="s">
        <v>2</v>
      </c>
      <c r="B22" s="626" t="s">
        <v>1</v>
      </c>
      <c r="C22" s="627"/>
      <c r="D22" s="627"/>
      <c r="E22" s="627"/>
      <c r="F22" s="378" t="s">
        <v>444</v>
      </c>
      <c r="G22" s="155"/>
      <c r="H22" s="379"/>
      <c r="I22" s="636" t="s">
        <v>4</v>
      </c>
      <c r="J22" s="636"/>
      <c r="K22" s="636"/>
      <c r="L22" s="636"/>
      <c r="M22" s="378" t="s">
        <v>444</v>
      </c>
      <c r="N22" s="643" t="s">
        <v>5</v>
      </c>
      <c r="O22" s="636"/>
      <c r="P22" s="636"/>
      <c r="Q22" s="636"/>
      <c r="R22" s="378" t="s">
        <v>444</v>
      </c>
      <c r="S22" s="643" t="s">
        <v>6</v>
      </c>
      <c r="T22" s="636"/>
      <c r="U22" s="636"/>
      <c r="V22" s="636"/>
      <c r="W22" s="378" t="s">
        <v>444</v>
      </c>
      <c r="X22" s="636"/>
      <c r="Y22" s="636"/>
      <c r="Z22" s="636"/>
      <c r="AA22" s="655"/>
    </row>
    <row r="23" spans="1:27" ht="13.5">
      <c r="A23" s="819" t="s">
        <v>522</v>
      </c>
      <c r="B23" s="161"/>
      <c r="C23" s="28" t="s">
        <v>267</v>
      </c>
      <c r="D23" s="117" t="s">
        <v>506</v>
      </c>
      <c r="E23" s="30">
        <v>1400</v>
      </c>
      <c r="F23" s="569"/>
      <c r="G23" s="371"/>
      <c r="H23" s="561"/>
      <c r="I23" s="129"/>
      <c r="J23" s="245" t="s">
        <v>268</v>
      </c>
      <c r="K23" s="267"/>
      <c r="L23" s="30">
        <v>1350</v>
      </c>
      <c r="M23" s="559"/>
      <c r="N23" s="296"/>
      <c r="O23" s="245"/>
      <c r="P23" s="33"/>
      <c r="Q23" s="306"/>
      <c r="R23" s="295"/>
      <c r="S23" s="296"/>
      <c r="T23" s="245" t="s">
        <v>268</v>
      </c>
      <c r="U23" s="298"/>
      <c r="V23" s="30">
        <v>400</v>
      </c>
      <c r="W23" s="559"/>
      <c r="X23" s="59"/>
      <c r="Y23" s="60"/>
      <c r="Z23" s="58"/>
      <c r="AA23" s="20"/>
    </row>
    <row r="24" spans="1:27" ht="13.5">
      <c r="A24" s="820"/>
      <c r="B24" s="162"/>
      <c r="C24" s="18" t="s">
        <v>453</v>
      </c>
      <c r="D24" s="117" t="s">
        <v>506</v>
      </c>
      <c r="E24" s="34">
        <v>2150</v>
      </c>
      <c r="F24" s="570"/>
      <c r="G24" s="372"/>
      <c r="H24" s="561"/>
      <c r="I24" s="130"/>
      <c r="J24" s="43"/>
      <c r="K24" s="268"/>
      <c r="L24" s="34"/>
      <c r="M24" s="366"/>
      <c r="N24" s="300"/>
      <c r="O24" s="43"/>
      <c r="P24" s="33"/>
      <c r="Q24" s="250"/>
      <c r="R24" s="299"/>
      <c r="S24" s="300"/>
      <c r="T24" s="43"/>
      <c r="U24" s="302"/>
      <c r="V24" s="284"/>
      <c r="W24" s="299"/>
      <c r="X24" s="217"/>
      <c r="Y24" s="217"/>
      <c r="Z24" s="74"/>
      <c r="AA24" s="83"/>
    </row>
    <row r="25" spans="1:27" ht="13.5">
      <c r="A25" s="820"/>
      <c r="B25" s="162"/>
      <c r="C25" s="18" t="s">
        <v>311</v>
      </c>
      <c r="D25" s="117" t="s">
        <v>506</v>
      </c>
      <c r="E25" s="34">
        <v>1750</v>
      </c>
      <c r="F25" s="570"/>
      <c r="G25" s="372"/>
      <c r="H25" s="561"/>
      <c r="I25" s="130"/>
      <c r="J25" s="43"/>
      <c r="K25" s="268"/>
      <c r="L25" s="359"/>
      <c r="M25" s="366"/>
      <c r="N25" s="300"/>
      <c r="O25" s="43"/>
      <c r="P25" s="33"/>
      <c r="Q25" s="284"/>
      <c r="R25" s="299"/>
      <c r="S25" s="300"/>
      <c r="T25" s="43"/>
      <c r="U25" s="302"/>
      <c r="V25" s="284"/>
      <c r="W25" s="299"/>
      <c r="X25" s="217"/>
      <c r="Y25" s="217"/>
      <c r="Z25" s="74"/>
      <c r="AA25" s="83"/>
    </row>
    <row r="26" spans="1:27" ht="13.5">
      <c r="A26" s="820"/>
      <c r="B26" s="162"/>
      <c r="C26" s="18" t="s">
        <v>310</v>
      </c>
      <c r="D26" s="117" t="s">
        <v>506</v>
      </c>
      <c r="E26" s="34">
        <v>1500</v>
      </c>
      <c r="F26" s="570"/>
      <c r="G26" s="372"/>
      <c r="H26" s="561"/>
      <c r="I26" s="130"/>
      <c r="J26" s="43"/>
      <c r="K26" s="185"/>
      <c r="L26" s="359"/>
      <c r="M26" s="366"/>
      <c r="N26" s="300"/>
      <c r="O26" s="43"/>
      <c r="P26" s="33"/>
      <c r="Q26" s="284"/>
      <c r="R26" s="299"/>
      <c r="S26" s="300"/>
      <c r="T26" s="43"/>
      <c r="U26" s="302"/>
      <c r="V26" s="284"/>
      <c r="W26" s="299"/>
      <c r="X26" s="217"/>
      <c r="Y26" s="217"/>
      <c r="Z26" s="74"/>
      <c r="AA26" s="83"/>
    </row>
    <row r="27" spans="1:27" ht="14.25">
      <c r="A27" s="821"/>
      <c r="B27" s="162"/>
      <c r="C27" s="18" t="s">
        <v>312</v>
      </c>
      <c r="D27" s="117" t="s">
        <v>506</v>
      </c>
      <c r="E27" s="34">
        <v>2650</v>
      </c>
      <c r="F27" s="570"/>
      <c r="G27" s="372"/>
      <c r="H27" s="561"/>
      <c r="I27" s="130"/>
      <c r="J27" s="43"/>
      <c r="K27" s="33"/>
      <c r="L27" s="34"/>
      <c r="M27" s="366"/>
      <c r="N27" s="300"/>
      <c r="O27" s="43"/>
      <c r="P27" s="33"/>
      <c r="Q27" s="250"/>
      <c r="R27" s="299"/>
      <c r="S27" s="300"/>
      <c r="T27" s="43"/>
      <c r="U27" s="33"/>
      <c r="V27" s="250"/>
      <c r="W27" s="299"/>
      <c r="X27" s="217"/>
      <c r="Y27" s="217"/>
      <c r="Z27" s="74"/>
      <c r="AA27" s="83"/>
    </row>
    <row r="28" spans="1:27" ht="14.25">
      <c r="A28" s="32"/>
      <c r="B28" s="162"/>
      <c r="C28" s="18"/>
      <c r="D28" s="50"/>
      <c r="E28" s="34"/>
      <c r="F28" s="121"/>
      <c r="G28" s="372"/>
      <c r="H28" s="368"/>
      <c r="I28" s="130"/>
      <c r="J28" s="43"/>
      <c r="K28" s="33"/>
      <c r="L28" s="34"/>
      <c r="M28" s="366"/>
      <c r="N28" s="300"/>
      <c r="O28" s="43"/>
      <c r="P28" s="33"/>
      <c r="Q28" s="250"/>
      <c r="R28" s="299"/>
      <c r="S28" s="300"/>
      <c r="T28" s="43"/>
      <c r="U28" s="33"/>
      <c r="V28" s="250"/>
      <c r="W28" s="299"/>
      <c r="X28" s="217"/>
      <c r="Y28" s="217"/>
      <c r="Z28" s="74"/>
      <c r="AA28" s="83"/>
    </row>
    <row r="29" spans="1:27" ht="13.5">
      <c r="A29" s="32"/>
      <c r="B29" s="162"/>
      <c r="C29" s="18"/>
      <c r="D29" s="33"/>
      <c r="E29" s="34"/>
      <c r="F29" s="121"/>
      <c r="G29" s="372"/>
      <c r="H29" s="368"/>
      <c r="I29" s="130"/>
      <c r="J29" s="43"/>
      <c r="K29" s="33"/>
      <c r="L29" s="34"/>
      <c r="M29" s="366"/>
      <c r="N29" s="300"/>
      <c r="O29" s="43"/>
      <c r="P29" s="33"/>
      <c r="Q29" s="250"/>
      <c r="R29" s="299"/>
      <c r="S29" s="300"/>
      <c r="T29" s="43"/>
      <c r="U29" s="33"/>
      <c r="V29" s="250"/>
      <c r="W29" s="299"/>
      <c r="X29" s="59"/>
      <c r="Y29" s="60"/>
      <c r="Z29" s="58"/>
      <c r="AA29" s="83"/>
    </row>
    <row r="30" spans="1:27" ht="13.5">
      <c r="A30" s="32"/>
      <c r="B30" s="162"/>
      <c r="C30" s="18"/>
      <c r="D30" s="33"/>
      <c r="E30" s="34"/>
      <c r="F30" s="121"/>
      <c r="G30" s="372"/>
      <c r="H30" s="368"/>
      <c r="I30" s="130"/>
      <c r="J30" s="43"/>
      <c r="K30" s="33"/>
      <c r="L30" s="34"/>
      <c r="M30" s="366"/>
      <c r="N30" s="300"/>
      <c r="O30" s="43"/>
      <c r="P30" s="33"/>
      <c r="Q30" s="250"/>
      <c r="R30" s="299"/>
      <c r="S30" s="300"/>
      <c r="T30" s="43"/>
      <c r="U30" s="33"/>
      <c r="V30" s="250"/>
      <c r="W30" s="299"/>
      <c r="X30" s="59"/>
      <c r="Y30" s="60"/>
      <c r="Z30" s="58"/>
      <c r="AA30" s="83"/>
    </row>
    <row r="31" spans="1:27" ht="13.5">
      <c r="A31" s="32"/>
      <c r="B31" s="162"/>
      <c r="C31" s="18"/>
      <c r="D31" s="33"/>
      <c r="E31" s="34"/>
      <c r="F31" s="121"/>
      <c r="G31" s="372"/>
      <c r="H31" s="368"/>
      <c r="I31" s="130"/>
      <c r="J31" s="43"/>
      <c r="K31" s="33"/>
      <c r="L31" s="34"/>
      <c r="M31" s="366"/>
      <c r="N31" s="300"/>
      <c r="O31" s="43"/>
      <c r="P31" s="33"/>
      <c r="Q31" s="250"/>
      <c r="R31" s="299"/>
      <c r="S31" s="300"/>
      <c r="T31" s="43"/>
      <c r="U31" s="33"/>
      <c r="V31" s="250"/>
      <c r="W31" s="299"/>
      <c r="X31" s="59"/>
      <c r="Y31" s="60"/>
      <c r="Z31" s="58"/>
      <c r="AA31" s="83"/>
    </row>
    <row r="32" spans="1:27" ht="13.5">
      <c r="A32" s="32"/>
      <c r="B32" s="162"/>
      <c r="C32" s="18"/>
      <c r="D32" s="33"/>
      <c r="E32" s="34"/>
      <c r="F32" s="121"/>
      <c r="G32" s="372"/>
      <c r="H32" s="368"/>
      <c r="I32" s="130"/>
      <c r="J32" s="43"/>
      <c r="K32" s="33"/>
      <c r="L32" s="34"/>
      <c r="M32" s="366"/>
      <c r="N32" s="300"/>
      <c r="O32" s="43"/>
      <c r="P32" s="33"/>
      <c r="Q32" s="250"/>
      <c r="R32" s="299"/>
      <c r="S32" s="300"/>
      <c r="T32" s="43"/>
      <c r="U32" s="33"/>
      <c r="V32" s="250"/>
      <c r="W32" s="299"/>
      <c r="X32" s="59"/>
      <c r="Y32" s="60"/>
      <c r="Z32" s="58"/>
      <c r="AA32" s="83"/>
    </row>
    <row r="33" spans="1:27" ht="13.5">
      <c r="A33" s="44"/>
      <c r="B33" s="163"/>
      <c r="C33" s="45"/>
      <c r="D33" s="46"/>
      <c r="E33" s="47"/>
      <c r="F33" s="122"/>
      <c r="G33" s="373"/>
      <c r="H33" s="368"/>
      <c r="I33" s="131"/>
      <c r="J33" s="257"/>
      <c r="K33" s="46"/>
      <c r="L33" s="47"/>
      <c r="M33" s="367"/>
      <c r="N33" s="303"/>
      <c r="O33" s="257"/>
      <c r="P33" s="46"/>
      <c r="Q33" s="258"/>
      <c r="R33" s="304"/>
      <c r="S33" s="303"/>
      <c r="T33" s="257"/>
      <c r="U33" s="46"/>
      <c r="V33" s="258"/>
      <c r="W33" s="304"/>
      <c r="X33" s="59"/>
      <c r="Y33" s="60"/>
      <c r="Z33" s="58"/>
      <c r="AA33" s="83"/>
    </row>
    <row r="34" spans="1:27" ht="13.5">
      <c r="A34" s="62"/>
      <c r="B34" s="62"/>
      <c r="C34" s="165" t="str">
        <f>CONCATENATE(FIXED(COUNTA(C23:C30),0,0),"　店")</f>
        <v>5　店</v>
      </c>
      <c r="D34" s="166"/>
      <c r="E34" s="94">
        <f>SUM(E23:E33)</f>
        <v>9450</v>
      </c>
      <c r="F34" s="123">
        <f>SUM(F23:F33)</f>
        <v>0</v>
      </c>
      <c r="G34" s="374">
        <f>SUM(G23:G33)</f>
        <v>0</v>
      </c>
      <c r="H34" s="123">
        <f>SUM(H23:H33)</f>
        <v>0</v>
      </c>
      <c r="I34" s="132"/>
      <c r="J34" s="165" t="str">
        <f>CONCATENATE(FIXED(COUNTA(J23:J33),0,0),"　店")</f>
        <v>1　店</v>
      </c>
      <c r="K34" s="166"/>
      <c r="L34" s="94">
        <f>SUM(L23:L33)</f>
        <v>1350</v>
      </c>
      <c r="M34" s="123">
        <f>SUM(M23:M33)</f>
        <v>0</v>
      </c>
      <c r="N34" s="305"/>
      <c r="O34" s="165"/>
      <c r="P34" s="166"/>
      <c r="Q34" s="259">
        <f>SUM(Q23:Q33)</f>
        <v>0</v>
      </c>
      <c r="R34" s="123">
        <f>SUM(R23:R33)</f>
        <v>0</v>
      </c>
      <c r="S34" s="305"/>
      <c r="T34" s="165" t="str">
        <f>CONCATENATE(FIXED(COUNTA(T23:T33),0,0),"　店")</f>
        <v>1　店</v>
      </c>
      <c r="U34" s="166"/>
      <c r="V34" s="94">
        <f>SUM(V23:V33)</f>
        <v>400</v>
      </c>
      <c r="W34" s="123">
        <f>SUM(W23:W33)</f>
        <v>0</v>
      </c>
      <c r="X34" s="101"/>
      <c r="Y34" s="102"/>
      <c r="Z34" s="198"/>
      <c r="AA34" s="21"/>
    </row>
    <row r="35" spans="1:27" ht="13.5">
      <c r="A35" s="609" t="str">
        <f>'表紙'!$A$34</f>
        <v>平成29年後期（8月1日以降）</v>
      </c>
      <c r="W35" s="134"/>
      <c r="X35" s="134"/>
      <c r="Y35" s="134"/>
      <c r="Z35" s="812">
        <f>SUM('表紙'!A34)</f>
        <v>0</v>
      </c>
      <c r="AA35" s="812"/>
    </row>
    <row r="36" spans="23:26" ht="13.5">
      <c r="W36" s="383"/>
      <c r="X36" s="383"/>
      <c r="Y36" s="383"/>
      <c r="Z36" s="383"/>
    </row>
  </sheetData>
  <sheetProtection formatCells="0"/>
  <mergeCells count="22">
    <mergeCell ref="A23:A27"/>
    <mergeCell ref="Z35:AA35"/>
    <mergeCell ref="S22:V22"/>
    <mergeCell ref="N22:Q22"/>
    <mergeCell ref="X22:AA22"/>
    <mergeCell ref="C21:E21"/>
    <mergeCell ref="X6:AA6"/>
    <mergeCell ref="B4:E4"/>
    <mergeCell ref="K2:Q2"/>
    <mergeCell ref="B1:H2"/>
    <mergeCell ref="K1:Q1"/>
    <mergeCell ref="I22:L22"/>
    <mergeCell ref="T2:W2"/>
    <mergeCell ref="C3:E3"/>
    <mergeCell ref="S4:V4"/>
    <mergeCell ref="B22:E22"/>
    <mergeCell ref="Y2:AA2"/>
    <mergeCell ref="I4:L4"/>
    <mergeCell ref="N4:Q4"/>
    <mergeCell ref="X4:AA4"/>
    <mergeCell ref="X5:AA5"/>
    <mergeCell ref="T1:X1"/>
  </mergeCells>
  <dataValidations count="2">
    <dataValidation type="whole" operator="lessThanOrEqual" allowBlank="1" showInputMessage="1" showErrorMessage="1" sqref="W5:W19 H5:H19 F5:F19 M5:M19 R5:R19 F28:F33 M23:M33 R23:R33 H23:H33 W23:W33">
      <formula1>V5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ignoredErrors>
    <ignoredError sqref="B1 K1:K2 T1 Y2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view="pageBreakPreview" zoomScale="89" zoomScaleSheetLayoutView="89" zoomScalePageLayoutView="0" workbookViewId="0" topLeftCell="A1">
      <pane ySplit="2" topLeftCell="A3" activePane="bottomLeft" state="frozen"/>
      <selection pane="topLeft" activeCell="G31" sqref="G31"/>
      <selection pane="bottomLeft" activeCell="A36" sqref="A36"/>
    </sheetView>
  </sheetViews>
  <sheetFormatPr defaultColWidth="9.00390625" defaultRowHeight="13.5"/>
  <cols>
    <col min="1" max="1" width="7.625" style="397" customWidth="1"/>
    <col min="2" max="2" width="1.875" style="397" customWidth="1"/>
    <col min="3" max="3" width="9.625" style="484" customWidth="1"/>
    <col min="4" max="4" width="1.875" style="484" customWidth="1"/>
    <col min="5" max="5" width="6.625" style="485" customWidth="1"/>
    <col min="6" max="6" width="7.375" style="397" customWidth="1"/>
    <col min="7" max="7" width="5.625" style="486" customWidth="1"/>
    <col min="8" max="8" width="5.625" style="487" customWidth="1"/>
    <col min="9" max="9" width="0.37109375" style="397" customWidth="1"/>
    <col min="10" max="10" width="8.875" style="397" customWidth="1"/>
    <col min="11" max="11" width="2.125" style="397" customWidth="1"/>
    <col min="12" max="12" width="6.25390625" style="397" customWidth="1"/>
    <col min="13" max="13" width="6.25390625" style="407" customWidth="1"/>
    <col min="14" max="14" width="0.37109375" style="397" customWidth="1"/>
    <col min="15" max="15" width="8.875" style="397" customWidth="1"/>
    <col min="16" max="16" width="2.125" style="397" customWidth="1"/>
    <col min="17" max="17" width="6.25390625" style="397" customWidth="1"/>
    <col min="18" max="18" width="6.25390625" style="407" customWidth="1"/>
    <col min="19" max="19" width="0.37109375" style="397" customWidth="1"/>
    <col min="20" max="20" width="8.875" style="397" customWidth="1"/>
    <col min="21" max="21" width="2.125" style="397" customWidth="1"/>
    <col min="22" max="22" width="6.25390625" style="397" customWidth="1"/>
    <col min="23" max="23" width="6.25390625" style="407" customWidth="1"/>
    <col min="24" max="24" width="8.125" style="397" customWidth="1"/>
    <col min="25" max="25" width="2.125" style="397" customWidth="1"/>
    <col min="26" max="26" width="5.125" style="397" customWidth="1"/>
    <col min="27" max="27" width="6.125" style="397" customWidth="1"/>
    <col min="28" max="16384" width="9.00390625" style="397" customWidth="1"/>
  </cols>
  <sheetData>
    <row r="1" spans="1:27" ht="30" customHeight="1">
      <c r="A1" s="391" t="s">
        <v>250</v>
      </c>
      <c r="B1" s="822">
        <f>'表紙'!B1</f>
        <v>0</v>
      </c>
      <c r="C1" s="822"/>
      <c r="D1" s="822"/>
      <c r="E1" s="822"/>
      <c r="F1" s="822"/>
      <c r="G1" s="822"/>
      <c r="H1" s="823"/>
      <c r="I1" s="392" t="s">
        <v>251</v>
      </c>
      <c r="J1" s="393" t="s">
        <v>251</v>
      </c>
      <c r="K1" s="826">
        <f>'表紙'!G1</f>
        <v>0</v>
      </c>
      <c r="L1" s="826"/>
      <c r="M1" s="826"/>
      <c r="N1" s="826"/>
      <c r="O1" s="826"/>
      <c r="P1" s="826"/>
      <c r="Q1" s="826"/>
      <c r="R1" s="392" t="s">
        <v>347</v>
      </c>
      <c r="S1" s="394"/>
      <c r="T1" s="826">
        <f>'表紙'!M1</f>
        <v>0</v>
      </c>
      <c r="U1" s="826"/>
      <c r="V1" s="826"/>
      <c r="W1" s="826"/>
      <c r="X1" s="833"/>
      <c r="Y1" s="565" t="s">
        <v>7</v>
      </c>
      <c r="Z1" s="563"/>
      <c r="AA1" s="564"/>
    </row>
    <row r="2" spans="1:27" ht="30" customHeight="1">
      <c r="A2" s="398"/>
      <c r="B2" s="824"/>
      <c r="C2" s="824"/>
      <c r="D2" s="824"/>
      <c r="E2" s="824"/>
      <c r="F2" s="824"/>
      <c r="G2" s="824"/>
      <c r="H2" s="825"/>
      <c r="I2" s="392" t="s">
        <v>252</v>
      </c>
      <c r="J2" s="393" t="s">
        <v>252</v>
      </c>
      <c r="K2" s="826">
        <f>'表紙'!G2</f>
        <v>0</v>
      </c>
      <c r="L2" s="826"/>
      <c r="M2" s="826"/>
      <c r="N2" s="826"/>
      <c r="O2" s="826"/>
      <c r="P2" s="826"/>
      <c r="Q2" s="826"/>
      <c r="R2" s="392" t="s">
        <v>253</v>
      </c>
      <c r="S2" s="399"/>
      <c r="T2" s="837">
        <f>F18+H18+M18+W18+F35+H35+M35+R35+W35</f>
        <v>0</v>
      </c>
      <c r="U2" s="837"/>
      <c r="V2" s="837"/>
      <c r="W2" s="837"/>
      <c r="X2" s="580" t="s">
        <v>0</v>
      </c>
      <c r="Y2" s="834">
        <f>'表紙'!Q2</f>
        <v>0</v>
      </c>
      <c r="Z2" s="835"/>
      <c r="AA2" s="836"/>
    </row>
    <row r="3" spans="3:15" ht="24" customHeight="1">
      <c r="C3" s="827" t="s">
        <v>78</v>
      </c>
      <c r="D3" s="827"/>
      <c r="E3" s="827"/>
      <c r="F3" s="401"/>
      <c r="G3" s="402"/>
      <c r="H3" s="403"/>
      <c r="J3" s="404"/>
      <c r="K3" s="405" t="s">
        <v>3</v>
      </c>
      <c r="L3" s="807">
        <f>E18+G18+L18+Q18+V18</f>
        <v>21900</v>
      </c>
      <c r="M3" s="807"/>
      <c r="N3" s="404"/>
      <c r="O3" s="406" t="s">
        <v>0</v>
      </c>
    </row>
    <row r="4" spans="1:27" s="409" customFormat="1" ht="13.5" customHeight="1">
      <c r="A4" s="408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27" t="s">
        <v>4</v>
      </c>
      <c r="J4" s="627"/>
      <c r="K4" s="627"/>
      <c r="L4" s="627"/>
      <c r="M4" s="378" t="s">
        <v>444</v>
      </c>
      <c r="N4" s="626" t="s">
        <v>5</v>
      </c>
      <c r="O4" s="627"/>
      <c r="P4" s="627"/>
      <c r="Q4" s="627"/>
      <c r="R4" s="378" t="s">
        <v>444</v>
      </c>
      <c r="S4" s="626" t="s">
        <v>6</v>
      </c>
      <c r="T4" s="627"/>
      <c r="U4" s="627"/>
      <c r="V4" s="627"/>
      <c r="W4" s="378" t="s">
        <v>444</v>
      </c>
      <c r="X4" s="627"/>
      <c r="Y4" s="627"/>
      <c r="Z4" s="627"/>
      <c r="AA4" s="628"/>
    </row>
    <row r="5" spans="1:27" ht="13.5" customHeight="1">
      <c r="A5" s="410"/>
      <c r="B5" s="489"/>
      <c r="C5" s="412" t="s">
        <v>115</v>
      </c>
      <c r="D5" s="490" t="s">
        <v>524</v>
      </c>
      <c r="E5" s="413">
        <v>5200</v>
      </c>
      <c r="F5" s="571"/>
      <c r="G5" s="414"/>
      <c r="H5" s="557"/>
      <c r="I5" s="491"/>
      <c r="J5" s="276" t="s">
        <v>118</v>
      </c>
      <c r="K5" s="492"/>
      <c r="L5" s="413">
        <v>1850</v>
      </c>
      <c r="M5" s="557"/>
      <c r="N5" s="418"/>
      <c r="O5" s="412"/>
      <c r="P5" s="493"/>
      <c r="Q5" s="413"/>
      <c r="R5" s="415"/>
      <c r="S5" s="418"/>
      <c r="T5" s="276" t="s">
        <v>118</v>
      </c>
      <c r="U5" s="494"/>
      <c r="V5" s="413">
        <v>800</v>
      </c>
      <c r="W5" s="557"/>
      <c r="X5" s="436"/>
      <c r="Y5" s="431"/>
      <c r="Z5" s="432"/>
      <c r="AA5" s="433"/>
    </row>
    <row r="6" spans="1:27" ht="13.5" customHeight="1">
      <c r="A6" s="424"/>
      <c r="B6" s="495"/>
      <c r="C6" s="425" t="s">
        <v>116</v>
      </c>
      <c r="D6" s="517" t="s">
        <v>523</v>
      </c>
      <c r="E6" s="388">
        <v>1650</v>
      </c>
      <c r="F6" s="536"/>
      <c r="G6" s="363"/>
      <c r="H6" s="558"/>
      <c r="I6" s="497"/>
      <c r="J6" s="265" t="s">
        <v>115</v>
      </c>
      <c r="K6" s="498"/>
      <c r="L6" s="388">
        <v>700</v>
      </c>
      <c r="M6" s="558"/>
      <c r="N6" s="428"/>
      <c r="O6" s="425"/>
      <c r="P6" s="499"/>
      <c r="Q6" s="388"/>
      <c r="R6" s="426"/>
      <c r="S6" s="428"/>
      <c r="T6" s="265"/>
      <c r="U6" s="500"/>
      <c r="V6" s="501"/>
      <c r="W6" s="429"/>
      <c r="X6" s="430"/>
      <c r="Y6" s="431"/>
      <c r="Z6" s="432"/>
      <c r="AA6" s="433"/>
    </row>
    <row r="7" spans="1:27" ht="13.5" customHeight="1">
      <c r="A7" s="424"/>
      <c r="B7" s="495"/>
      <c r="C7" s="425" t="s">
        <v>117</v>
      </c>
      <c r="D7" s="517" t="s">
        <v>523</v>
      </c>
      <c r="E7" s="388">
        <v>1400</v>
      </c>
      <c r="F7" s="536"/>
      <c r="G7" s="363"/>
      <c r="H7" s="558"/>
      <c r="I7" s="497"/>
      <c r="J7" s="265"/>
      <c r="K7" s="117"/>
      <c r="L7" s="311"/>
      <c r="M7" s="429"/>
      <c r="N7" s="428"/>
      <c r="O7" s="425"/>
      <c r="P7" s="499"/>
      <c r="Q7" s="311"/>
      <c r="R7" s="429"/>
      <c r="S7" s="428"/>
      <c r="T7" s="265"/>
      <c r="U7" s="117"/>
      <c r="V7" s="311"/>
      <c r="W7" s="429"/>
      <c r="X7" s="430"/>
      <c r="Y7" s="431"/>
      <c r="Z7" s="432"/>
      <c r="AA7" s="433"/>
    </row>
    <row r="8" spans="1:27" ht="13.5" customHeight="1">
      <c r="A8" s="424"/>
      <c r="B8" s="495"/>
      <c r="C8" s="425" t="s">
        <v>118</v>
      </c>
      <c r="D8" s="517" t="s">
        <v>523</v>
      </c>
      <c r="E8" s="388">
        <v>4350</v>
      </c>
      <c r="F8" s="536"/>
      <c r="G8" s="363"/>
      <c r="H8" s="558"/>
      <c r="I8" s="497"/>
      <c r="J8" s="265"/>
      <c r="K8" s="117"/>
      <c r="L8" s="311"/>
      <c r="M8" s="429"/>
      <c r="N8" s="428"/>
      <c r="O8" s="425"/>
      <c r="P8" s="499"/>
      <c r="Q8" s="311"/>
      <c r="R8" s="429"/>
      <c r="S8" s="428"/>
      <c r="T8" s="265"/>
      <c r="U8" s="117"/>
      <c r="V8" s="311"/>
      <c r="W8" s="429"/>
      <c r="X8" s="430"/>
      <c r="Y8" s="431"/>
      <c r="Z8" s="432"/>
      <c r="AA8" s="433"/>
    </row>
    <row r="9" spans="1:27" ht="13.5" customHeight="1">
      <c r="A9" s="424"/>
      <c r="B9" s="495"/>
      <c r="C9" s="425" t="s">
        <v>119</v>
      </c>
      <c r="D9" s="517" t="s">
        <v>523</v>
      </c>
      <c r="E9" s="388">
        <v>1900</v>
      </c>
      <c r="F9" s="536"/>
      <c r="G9" s="363"/>
      <c r="H9" s="558"/>
      <c r="I9" s="497"/>
      <c r="J9" s="265"/>
      <c r="K9" s="117"/>
      <c r="L9" s="311"/>
      <c r="M9" s="429"/>
      <c r="N9" s="428"/>
      <c r="O9" s="425"/>
      <c r="P9" s="499"/>
      <c r="Q9" s="311"/>
      <c r="R9" s="429"/>
      <c r="S9" s="428"/>
      <c r="T9" s="265"/>
      <c r="U9" s="117"/>
      <c r="V9" s="311"/>
      <c r="W9" s="429"/>
      <c r="X9" s="430"/>
      <c r="Y9" s="431"/>
      <c r="Z9" s="432"/>
      <c r="AA9" s="433"/>
    </row>
    <row r="10" spans="1:27" ht="13.5" customHeight="1">
      <c r="A10" s="424"/>
      <c r="B10" s="495"/>
      <c r="C10" s="425" t="s">
        <v>120</v>
      </c>
      <c r="D10" s="517" t="s">
        <v>523</v>
      </c>
      <c r="E10" s="388">
        <v>1850</v>
      </c>
      <c r="F10" s="536"/>
      <c r="G10" s="363"/>
      <c r="H10" s="558"/>
      <c r="I10" s="497"/>
      <c r="J10" s="265"/>
      <c r="K10" s="117"/>
      <c r="L10" s="311"/>
      <c r="M10" s="429"/>
      <c r="N10" s="428"/>
      <c r="O10" s="425"/>
      <c r="P10" s="499"/>
      <c r="Q10" s="311"/>
      <c r="R10" s="429"/>
      <c r="S10" s="428"/>
      <c r="T10" s="265"/>
      <c r="U10" s="117"/>
      <c r="V10" s="311"/>
      <c r="W10" s="429"/>
      <c r="X10" s="430"/>
      <c r="Y10" s="431"/>
      <c r="Z10" s="432"/>
      <c r="AA10" s="433"/>
    </row>
    <row r="11" spans="1:27" ht="13.5" customHeight="1">
      <c r="A11" s="424"/>
      <c r="B11" s="495"/>
      <c r="C11" s="425" t="s">
        <v>446</v>
      </c>
      <c r="D11" s="517" t="s">
        <v>523</v>
      </c>
      <c r="E11" s="388">
        <v>2200</v>
      </c>
      <c r="F11" s="536"/>
      <c r="G11" s="363"/>
      <c r="H11" s="558"/>
      <c r="I11" s="497"/>
      <c r="J11" s="265"/>
      <c r="K11" s="117"/>
      <c r="L11" s="311"/>
      <c r="M11" s="429"/>
      <c r="N11" s="428"/>
      <c r="O11" s="425"/>
      <c r="P11" s="499"/>
      <c r="Q11" s="311"/>
      <c r="R11" s="429"/>
      <c r="S11" s="428"/>
      <c r="T11" s="265"/>
      <c r="U11" s="117"/>
      <c r="V11" s="311"/>
      <c r="W11" s="429"/>
      <c r="X11" s="434"/>
      <c r="Y11" s="435"/>
      <c r="Z11" s="432"/>
      <c r="AA11" s="433"/>
    </row>
    <row r="12" spans="1:27" ht="13.5" customHeight="1">
      <c r="A12" s="424"/>
      <c r="B12" s="495"/>
      <c r="C12" s="425"/>
      <c r="D12" s="496"/>
      <c r="E12" s="388"/>
      <c r="F12" s="536"/>
      <c r="G12" s="363"/>
      <c r="H12" s="558"/>
      <c r="I12" s="497"/>
      <c r="J12" s="265"/>
      <c r="K12" s="117"/>
      <c r="L12" s="311"/>
      <c r="M12" s="429"/>
      <c r="N12" s="428"/>
      <c r="O12" s="425"/>
      <c r="P12" s="499"/>
      <c r="Q12" s="311"/>
      <c r="R12" s="429"/>
      <c r="S12" s="428"/>
      <c r="T12" s="265"/>
      <c r="U12" s="117"/>
      <c r="V12" s="311"/>
      <c r="W12" s="429"/>
      <c r="X12" s="434"/>
      <c r="Y12" s="435"/>
      <c r="Z12" s="432"/>
      <c r="AA12" s="433"/>
    </row>
    <row r="13" spans="1:27" ht="13.5" customHeight="1">
      <c r="A13" s="424"/>
      <c r="B13" s="495"/>
      <c r="C13" s="425"/>
      <c r="D13" s="502"/>
      <c r="E13" s="388"/>
      <c r="F13" s="390"/>
      <c r="G13" s="363"/>
      <c r="H13" s="426"/>
      <c r="I13" s="497"/>
      <c r="J13" s="265"/>
      <c r="K13" s="117"/>
      <c r="L13" s="311"/>
      <c r="M13" s="429"/>
      <c r="N13" s="428"/>
      <c r="O13" s="265"/>
      <c r="P13" s="117"/>
      <c r="Q13" s="311"/>
      <c r="R13" s="429"/>
      <c r="S13" s="428"/>
      <c r="T13" s="265"/>
      <c r="U13" s="117"/>
      <c r="V13" s="311"/>
      <c r="W13" s="429"/>
      <c r="X13" s="434"/>
      <c r="Y13" s="435"/>
      <c r="Z13" s="432"/>
      <c r="AA13" s="433"/>
    </row>
    <row r="14" spans="1:27" ht="13.5" customHeight="1">
      <c r="A14" s="424"/>
      <c r="B14" s="495"/>
      <c r="C14" s="425"/>
      <c r="D14" s="502"/>
      <c r="E14" s="388"/>
      <c r="F14" s="390"/>
      <c r="G14" s="363"/>
      <c r="H14" s="426"/>
      <c r="I14" s="497"/>
      <c r="J14" s="265"/>
      <c r="K14" s="117"/>
      <c r="L14" s="311"/>
      <c r="M14" s="429"/>
      <c r="N14" s="428"/>
      <c r="O14" s="265"/>
      <c r="P14" s="117"/>
      <c r="Q14" s="311"/>
      <c r="R14" s="429"/>
      <c r="S14" s="428"/>
      <c r="T14" s="265"/>
      <c r="U14" s="117"/>
      <c r="V14" s="311"/>
      <c r="W14" s="429"/>
      <c r="X14" s="434"/>
      <c r="Y14" s="435"/>
      <c r="Z14" s="432"/>
      <c r="AA14" s="433"/>
    </row>
    <row r="15" spans="1:27" ht="13.5" customHeight="1">
      <c r="A15" s="424"/>
      <c r="B15" s="495"/>
      <c r="C15" s="425"/>
      <c r="D15" s="117"/>
      <c r="E15" s="388"/>
      <c r="F15" s="390"/>
      <c r="G15" s="363"/>
      <c r="H15" s="426"/>
      <c r="I15" s="497"/>
      <c r="J15" s="265"/>
      <c r="K15" s="117"/>
      <c r="L15" s="311"/>
      <c r="M15" s="429"/>
      <c r="N15" s="428"/>
      <c r="O15" s="265"/>
      <c r="P15" s="117"/>
      <c r="Q15" s="311"/>
      <c r="R15" s="429"/>
      <c r="S15" s="428"/>
      <c r="T15" s="265"/>
      <c r="U15" s="117"/>
      <c r="V15" s="311"/>
      <c r="W15" s="429"/>
      <c r="X15" s="436"/>
      <c r="Y15" s="431"/>
      <c r="Z15" s="432"/>
      <c r="AA15" s="433"/>
    </row>
    <row r="16" spans="1:27" ht="13.5" customHeight="1">
      <c r="A16" s="424"/>
      <c r="B16" s="495"/>
      <c r="C16" s="425"/>
      <c r="D16" s="117"/>
      <c r="E16" s="388"/>
      <c r="F16" s="390"/>
      <c r="G16" s="363"/>
      <c r="H16" s="426"/>
      <c r="I16" s="497"/>
      <c r="J16" s="265"/>
      <c r="K16" s="117"/>
      <c r="L16" s="311"/>
      <c r="M16" s="429"/>
      <c r="N16" s="428"/>
      <c r="O16" s="265"/>
      <c r="P16" s="117"/>
      <c r="Q16" s="311"/>
      <c r="R16" s="429"/>
      <c r="S16" s="428"/>
      <c r="T16" s="265"/>
      <c r="U16" s="117"/>
      <c r="V16" s="311"/>
      <c r="W16" s="429"/>
      <c r="X16" s="430"/>
      <c r="Y16" s="431"/>
      <c r="Z16" s="432"/>
      <c r="AA16" s="433"/>
    </row>
    <row r="17" spans="1:27" ht="13.5" customHeight="1">
      <c r="A17" s="444"/>
      <c r="B17" s="503"/>
      <c r="C17" s="446"/>
      <c r="D17" s="440"/>
      <c r="E17" s="447"/>
      <c r="F17" s="504"/>
      <c r="G17" s="449"/>
      <c r="H17" s="450"/>
      <c r="I17" s="505"/>
      <c r="J17" s="439"/>
      <c r="K17" s="440"/>
      <c r="L17" s="452"/>
      <c r="M17" s="453"/>
      <c r="N17" s="312"/>
      <c r="O17" s="439"/>
      <c r="P17" s="440"/>
      <c r="Q17" s="452"/>
      <c r="R17" s="453"/>
      <c r="S17" s="312"/>
      <c r="T17" s="439"/>
      <c r="U17" s="440"/>
      <c r="V17" s="452"/>
      <c r="W17" s="453"/>
      <c r="X17" s="430"/>
      <c r="Y17" s="431"/>
      <c r="Z17" s="432"/>
      <c r="AA17" s="433"/>
    </row>
    <row r="18" spans="1:27" s="465" customFormat="1" ht="13.5" customHeight="1">
      <c r="A18" s="454"/>
      <c r="B18" s="454"/>
      <c r="C18" s="456" t="str">
        <f>CONCATENATE(FIXED(COUNTA(C5:C15),0,0),"　店")</f>
        <v>7　店</v>
      </c>
      <c r="D18" s="457"/>
      <c r="E18" s="458">
        <f>SUM(E5:E17)</f>
        <v>18550</v>
      </c>
      <c r="F18" s="233">
        <f>SUM(F5:F17)</f>
        <v>0</v>
      </c>
      <c r="G18" s="459"/>
      <c r="H18" s="460"/>
      <c r="I18" s="506"/>
      <c r="J18" s="456" t="str">
        <f>CONCATENATE(FIXED(COUNTA(J5:J17),0,0),"　店")</f>
        <v>2　店</v>
      </c>
      <c r="K18" s="457"/>
      <c r="L18" s="458">
        <f>SUM(L5:L17)</f>
        <v>2550</v>
      </c>
      <c r="M18" s="460">
        <f>SUM(M5:M17)</f>
        <v>0</v>
      </c>
      <c r="N18" s="461"/>
      <c r="O18" s="456"/>
      <c r="P18" s="457"/>
      <c r="Q18" s="458">
        <f>SUM(Q5:Q17)</f>
        <v>0</v>
      </c>
      <c r="R18" s="460">
        <f>SUM(R5:R17)</f>
        <v>0</v>
      </c>
      <c r="S18" s="461"/>
      <c r="T18" s="456" t="str">
        <f>CONCATENATE(FIXED(COUNTA(T5:T17),0,0),"　店")</f>
        <v>1　店</v>
      </c>
      <c r="U18" s="457"/>
      <c r="V18" s="458">
        <f>SUM(V5:V17)</f>
        <v>800</v>
      </c>
      <c r="W18" s="460">
        <f>SUM(W5:W17)</f>
        <v>0</v>
      </c>
      <c r="X18" s="462"/>
      <c r="Y18" s="462"/>
      <c r="Z18" s="463"/>
      <c r="AA18" s="464"/>
    </row>
    <row r="19" spans="3:15" ht="24" customHeight="1">
      <c r="C19" s="832" t="s">
        <v>79</v>
      </c>
      <c r="D19" s="832"/>
      <c r="E19" s="832"/>
      <c r="F19" s="401"/>
      <c r="G19" s="507"/>
      <c r="H19" s="508"/>
      <c r="J19" s="404"/>
      <c r="K19" s="405" t="s">
        <v>3</v>
      </c>
      <c r="L19" s="807">
        <f>E35+G35+L35+Q35+V35</f>
        <v>26900</v>
      </c>
      <c r="M19" s="807"/>
      <c r="N19" s="404"/>
      <c r="O19" s="406" t="s">
        <v>0</v>
      </c>
    </row>
    <row r="20" spans="1:27" s="409" customFormat="1" ht="13.5" customHeight="1">
      <c r="A20" s="408" t="s">
        <v>2</v>
      </c>
      <c r="B20" s="626" t="s">
        <v>1</v>
      </c>
      <c r="C20" s="627"/>
      <c r="D20" s="627"/>
      <c r="E20" s="627"/>
      <c r="F20" s="378" t="s">
        <v>444</v>
      </c>
      <c r="G20" s="155"/>
      <c r="H20" s="379"/>
      <c r="I20" s="627" t="s">
        <v>4</v>
      </c>
      <c r="J20" s="627"/>
      <c r="K20" s="627"/>
      <c r="L20" s="627"/>
      <c r="M20" s="378" t="s">
        <v>444</v>
      </c>
      <c r="N20" s="626" t="s">
        <v>5</v>
      </c>
      <c r="O20" s="627"/>
      <c r="P20" s="627"/>
      <c r="Q20" s="627"/>
      <c r="R20" s="378" t="s">
        <v>444</v>
      </c>
      <c r="S20" s="626" t="s">
        <v>6</v>
      </c>
      <c r="T20" s="627"/>
      <c r="U20" s="627"/>
      <c r="V20" s="627"/>
      <c r="W20" s="378" t="s">
        <v>444</v>
      </c>
      <c r="X20" s="627"/>
      <c r="Y20" s="627"/>
      <c r="Z20" s="627"/>
      <c r="AA20" s="628"/>
    </row>
    <row r="21" spans="1:27" ht="13.5" customHeight="1">
      <c r="A21" s="410"/>
      <c r="B21" s="509"/>
      <c r="C21" s="412" t="s">
        <v>316</v>
      </c>
      <c r="D21" s="510" t="s">
        <v>521</v>
      </c>
      <c r="E21" s="413">
        <v>1350</v>
      </c>
      <c r="F21" s="571"/>
      <c r="G21" s="414"/>
      <c r="H21" s="557"/>
      <c r="I21" s="491"/>
      <c r="J21" s="511" t="s">
        <v>560</v>
      </c>
      <c r="K21" s="492"/>
      <c r="L21" s="413">
        <v>1000</v>
      </c>
      <c r="M21" s="557"/>
      <c r="N21" s="418"/>
      <c r="O21" s="276" t="s">
        <v>505</v>
      </c>
      <c r="P21" s="493"/>
      <c r="Q21" s="413">
        <v>150</v>
      </c>
      <c r="R21" s="415"/>
      <c r="S21" s="418"/>
      <c r="T21" s="276" t="s">
        <v>122</v>
      </c>
      <c r="U21" s="494"/>
      <c r="V21" s="413">
        <v>300</v>
      </c>
      <c r="W21" s="572"/>
      <c r="X21" s="828" t="s">
        <v>452</v>
      </c>
      <c r="Y21" s="829"/>
      <c r="Z21" s="829"/>
      <c r="AA21" s="830"/>
    </row>
    <row r="22" spans="1:27" ht="13.5">
      <c r="A22" s="512"/>
      <c r="B22" s="495"/>
      <c r="C22" s="425" t="s">
        <v>317</v>
      </c>
      <c r="D22" s="513" t="s">
        <v>521</v>
      </c>
      <c r="E22" s="388">
        <v>1850</v>
      </c>
      <c r="F22" s="536"/>
      <c r="G22" s="363"/>
      <c r="H22" s="558"/>
      <c r="I22" s="497"/>
      <c r="J22" s="514" t="s">
        <v>128</v>
      </c>
      <c r="K22" s="498"/>
      <c r="L22" s="515">
        <v>900</v>
      </c>
      <c r="M22" s="558"/>
      <c r="N22" s="428"/>
      <c r="O22" s="265"/>
      <c r="P22" s="516"/>
      <c r="Q22" s="388"/>
      <c r="R22" s="558"/>
      <c r="S22" s="428"/>
      <c r="T22" s="265" t="s">
        <v>443</v>
      </c>
      <c r="U22" s="500"/>
      <c r="V22" s="515">
        <v>900</v>
      </c>
      <c r="W22" s="573"/>
      <c r="X22" s="792"/>
      <c r="Y22" s="831"/>
      <c r="Z22" s="831"/>
      <c r="AA22" s="794"/>
    </row>
    <row r="23" spans="1:27" ht="13.5">
      <c r="A23" s="512"/>
      <c r="B23" s="495"/>
      <c r="C23" s="425" t="s">
        <v>121</v>
      </c>
      <c r="D23" s="517" t="s">
        <v>523</v>
      </c>
      <c r="E23" s="388">
        <v>2550</v>
      </c>
      <c r="F23" s="536"/>
      <c r="G23" s="363"/>
      <c r="H23" s="558"/>
      <c r="I23" s="497"/>
      <c r="J23" s="265" t="s">
        <v>226</v>
      </c>
      <c r="K23" s="518"/>
      <c r="L23" s="515">
        <v>1100</v>
      </c>
      <c r="M23" s="558"/>
      <c r="N23" s="428"/>
      <c r="O23" s="514"/>
      <c r="P23" s="519"/>
      <c r="Q23" s="515"/>
      <c r="R23" s="558"/>
      <c r="S23" s="428"/>
      <c r="T23" s="265" t="s">
        <v>320</v>
      </c>
      <c r="U23" s="500"/>
      <c r="V23" s="515">
        <v>350</v>
      </c>
      <c r="W23" s="574"/>
      <c r="X23" s="792"/>
      <c r="Y23" s="831"/>
      <c r="Z23" s="831"/>
      <c r="AA23" s="794"/>
    </row>
    <row r="24" spans="1:27" ht="13.5">
      <c r="A24" s="512"/>
      <c r="B24" s="495"/>
      <c r="C24" s="425" t="s">
        <v>318</v>
      </c>
      <c r="D24" s="517" t="s">
        <v>523</v>
      </c>
      <c r="E24" s="388">
        <v>1550</v>
      </c>
      <c r="F24" s="536"/>
      <c r="G24" s="363"/>
      <c r="H24" s="558"/>
      <c r="I24" s="497"/>
      <c r="J24" s="265"/>
      <c r="K24" s="518"/>
      <c r="L24" s="515"/>
      <c r="M24" s="426"/>
      <c r="N24" s="428"/>
      <c r="O24" s="265"/>
      <c r="P24" s="519"/>
      <c r="Q24" s="515"/>
      <c r="R24" s="558"/>
      <c r="S24" s="428"/>
      <c r="T24" s="265" t="s">
        <v>262</v>
      </c>
      <c r="U24" s="500"/>
      <c r="V24" s="515">
        <v>300</v>
      </c>
      <c r="W24" s="574"/>
      <c r="X24" s="792"/>
      <c r="Y24" s="831"/>
      <c r="Z24" s="831"/>
      <c r="AA24" s="794"/>
    </row>
    <row r="25" spans="1:27" ht="13.5">
      <c r="A25" s="424"/>
      <c r="B25" s="495"/>
      <c r="C25" s="425" t="s">
        <v>123</v>
      </c>
      <c r="D25" s="517" t="s">
        <v>523</v>
      </c>
      <c r="E25" s="388">
        <v>1300</v>
      </c>
      <c r="F25" s="536"/>
      <c r="G25" s="363"/>
      <c r="H25" s="558"/>
      <c r="I25" s="497"/>
      <c r="J25" s="265"/>
      <c r="K25" s="518"/>
      <c r="L25" s="515"/>
      <c r="M25" s="426"/>
      <c r="N25" s="428"/>
      <c r="O25" s="265"/>
      <c r="P25" s="519"/>
      <c r="Q25" s="515"/>
      <c r="R25" s="558"/>
      <c r="S25" s="428"/>
      <c r="T25" s="265"/>
      <c r="U25" s="500"/>
      <c r="V25" s="515"/>
      <c r="W25" s="426"/>
      <c r="X25" s="520"/>
      <c r="Y25" s="520"/>
      <c r="Z25" s="520"/>
      <c r="AA25" s="521"/>
    </row>
    <row r="26" spans="1:27" ht="13.5">
      <c r="A26" s="424"/>
      <c r="B26" s="495"/>
      <c r="C26" s="425" t="s">
        <v>124</v>
      </c>
      <c r="D26" s="502" t="s">
        <v>523</v>
      </c>
      <c r="E26" s="388">
        <v>1850</v>
      </c>
      <c r="F26" s="536"/>
      <c r="G26" s="363"/>
      <c r="H26" s="558"/>
      <c r="I26" s="497"/>
      <c r="J26" s="265"/>
      <c r="K26" s="117"/>
      <c r="L26" s="388"/>
      <c r="M26" s="426"/>
      <c r="N26" s="428"/>
      <c r="O26" s="425"/>
      <c r="P26" s="117"/>
      <c r="Q26" s="311"/>
      <c r="R26" s="429"/>
      <c r="S26" s="428"/>
      <c r="T26" s="265"/>
      <c r="U26" s="117"/>
      <c r="V26" s="311"/>
      <c r="W26" s="429"/>
      <c r="X26" s="522"/>
      <c r="Y26" s="522"/>
      <c r="Z26" s="522"/>
      <c r="AA26" s="477"/>
    </row>
    <row r="27" spans="1:27" ht="13.5">
      <c r="A27" s="424"/>
      <c r="B27" s="495"/>
      <c r="C27" s="425" t="s">
        <v>125</v>
      </c>
      <c r="D27" s="502" t="s">
        <v>523</v>
      </c>
      <c r="E27" s="388">
        <v>1750</v>
      </c>
      <c r="F27" s="536"/>
      <c r="G27" s="363"/>
      <c r="H27" s="558"/>
      <c r="I27" s="497"/>
      <c r="J27" s="265"/>
      <c r="K27" s="117"/>
      <c r="L27" s="388"/>
      <c r="M27" s="426"/>
      <c r="N27" s="428"/>
      <c r="O27" s="425"/>
      <c r="P27" s="117"/>
      <c r="Q27" s="311"/>
      <c r="R27" s="429"/>
      <c r="S27" s="428"/>
      <c r="T27" s="265"/>
      <c r="U27" s="117"/>
      <c r="V27" s="311"/>
      <c r="W27" s="429"/>
      <c r="X27" s="522"/>
      <c r="Y27" s="522"/>
      <c r="Z27" s="522"/>
      <c r="AA27" s="477"/>
    </row>
    <row r="28" spans="1:27" ht="13.5">
      <c r="A28" s="424"/>
      <c r="B28" s="495"/>
      <c r="C28" s="425" t="s">
        <v>126</v>
      </c>
      <c r="D28" s="502" t="s">
        <v>523</v>
      </c>
      <c r="E28" s="388">
        <v>1850</v>
      </c>
      <c r="F28" s="536"/>
      <c r="G28" s="363"/>
      <c r="H28" s="558"/>
      <c r="I28" s="497"/>
      <c r="J28" s="265"/>
      <c r="K28" s="117"/>
      <c r="L28" s="388"/>
      <c r="M28" s="426"/>
      <c r="N28" s="428"/>
      <c r="O28" s="265"/>
      <c r="P28" s="117"/>
      <c r="Q28" s="311"/>
      <c r="R28" s="429"/>
      <c r="S28" s="428"/>
      <c r="T28" s="265"/>
      <c r="U28" s="117"/>
      <c r="V28" s="311"/>
      <c r="W28" s="429"/>
      <c r="X28" s="522"/>
      <c r="Y28" s="522"/>
      <c r="Z28" s="522"/>
      <c r="AA28" s="477"/>
    </row>
    <row r="29" spans="1:27" ht="13.5">
      <c r="A29" s="424"/>
      <c r="B29" s="495"/>
      <c r="C29" s="425" t="s">
        <v>127</v>
      </c>
      <c r="D29" s="502" t="s">
        <v>523</v>
      </c>
      <c r="E29" s="388">
        <v>1500</v>
      </c>
      <c r="F29" s="536"/>
      <c r="G29" s="363"/>
      <c r="H29" s="558"/>
      <c r="I29" s="497"/>
      <c r="J29" s="265"/>
      <c r="K29" s="117"/>
      <c r="L29" s="388"/>
      <c r="M29" s="426"/>
      <c r="N29" s="428"/>
      <c r="O29" s="265"/>
      <c r="P29" s="117"/>
      <c r="Q29" s="311"/>
      <c r="R29" s="429"/>
      <c r="S29" s="428"/>
      <c r="T29" s="265"/>
      <c r="U29" s="117"/>
      <c r="V29" s="311"/>
      <c r="W29" s="429"/>
      <c r="X29" s="523"/>
      <c r="Y29" s="523"/>
      <c r="Z29" s="523"/>
      <c r="AA29" s="481"/>
    </row>
    <row r="30" spans="1:27" ht="14.25">
      <c r="A30" s="524"/>
      <c r="B30" s="495"/>
      <c r="C30" s="265" t="s">
        <v>128</v>
      </c>
      <c r="D30" s="502" t="s">
        <v>523</v>
      </c>
      <c r="E30" s="388">
        <v>1300</v>
      </c>
      <c r="F30" s="536"/>
      <c r="G30" s="363"/>
      <c r="H30" s="558"/>
      <c r="I30" s="497"/>
      <c r="J30" s="265"/>
      <c r="K30" s="117"/>
      <c r="L30" s="388"/>
      <c r="M30" s="426"/>
      <c r="N30" s="428"/>
      <c r="O30" s="265"/>
      <c r="P30" s="117"/>
      <c r="Q30" s="311"/>
      <c r="R30" s="429"/>
      <c r="S30" s="428"/>
      <c r="T30" s="265"/>
      <c r="U30" s="117"/>
      <c r="V30" s="311"/>
      <c r="W30" s="429"/>
      <c r="X30" s="525"/>
      <c r="Y30" s="526"/>
      <c r="Z30" s="526"/>
      <c r="AA30" s="527"/>
    </row>
    <row r="31" spans="1:27" ht="14.25">
      <c r="A31" s="424"/>
      <c r="B31" s="495"/>
      <c r="C31" s="425" t="s">
        <v>129</v>
      </c>
      <c r="D31" s="502" t="s">
        <v>523</v>
      </c>
      <c r="E31" s="388">
        <v>5050</v>
      </c>
      <c r="F31" s="536"/>
      <c r="G31" s="363"/>
      <c r="H31" s="558"/>
      <c r="I31" s="497"/>
      <c r="J31" s="265"/>
      <c r="K31" s="117"/>
      <c r="L31" s="388"/>
      <c r="M31" s="426"/>
      <c r="N31" s="428"/>
      <c r="O31" s="265"/>
      <c r="P31" s="117"/>
      <c r="Q31" s="311"/>
      <c r="R31" s="429"/>
      <c r="S31" s="428"/>
      <c r="T31" s="265"/>
      <c r="U31" s="117"/>
      <c r="V31" s="311"/>
      <c r="W31" s="429"/>
      <c r="X31" s="526"/>
      <c r="Y31" s="526"/>
      <c r="Z31" s="526"/>
      <c r="AA31" s="527"/>
    </row>
    <row r="32" spans="1:27" ht="13.5">
      <c r="A32" s="424"/>
      <c r="B32" s="495"/>
      <c r="C32" s="425"/>
      <c r="D32" s="117"/>
      <c r="E32" s="388"/>
      <c r="F32" s="390"/>
      <c r="G32" s="363"/>
      <c r="H32" s="426"/>
      <c r="I32" s="497"/>
      <c r="J32" s="265"/>
      <c r="K32" s="117"/>
      <c r="L32" s="388"/>
      <c r="M32" s="426"/>
      <c r="N32" s="428"/>
      <c r="O32" s="265"/>
      <c r="P32" s="117"/>
      <c r="Q32" s="311"/>
      <c r="R32" s="429"/>
      <c r="S32" s="428"/>
      <c r="T32" s="265"/>
      <c r="U32" s="117"/>
      <c r="V32" s="311"/>
      <c r="W32" s="429"/>
      <c r="X32" s="430"/>
      <c r="Y32" s="431"/>
      <c r="Z32" s="432"/>
      <c r="AA32" s="433"/>
    </row>
    <row r="33" spans="1:27" ht="13.5">
      <c r="A33" s="424"/>
      <c r="B33" s="495"/>
      <c r="C33" s="425"/>
      <c r="D33" s="117"/>
      <c r="E33" s="388"/>
      <c r="F33" s="390"/>
      <c r="G33" s="363"/>
      <c r="H33" s="426"/>
      <c r="I33" s="497"/>
      <c r="J33" s="265"/>
      <c r="K33" s="117"/>
      <c r="L33" s="388"/>
      <c r="M33" s="426"/>
      <c r="N33" s="428"/>
      <c r="O33" s="265"/>
      <c r="P33" s="117"/>
      <c r="Q33" s="311"/>
      <c r="R33" s="429"/>
      <c r="S33" s="428"/>
      <c r="T33" s="265"/>
      <c r="U33" s="117"/>
      <c r="V33" s="311"/>
      <c r="W33" s="429"/>
      <c r="X33" s="430"/>
      <c r="Y33" s="431"/>
      <c r="Z33" s="432"/>
      <c r="AA33" s="433"/>
    </row>
    <row r="34" spans="1:27" ht="13.5">
      <c r="A34" s="444"/>
      <c r="B34" s="503"/>
      <c r="C34" s="446"/>
      <c r="D34" s="440"/>
      <c r="E34" s="447"/>
      <c r="F34" s="504"/>
      <c r="G34" s="449"/>
      <c r="H34" s="450"/>
      <c r="I34" s="505"/>
      <c r="J34" s="439"/>
      <c r="K34" s="440"/>
      <c r="L34" s="447"/>
      <c r="M34" s="450"/>
      <c r="N34" s="312"/>
      <c r="O34" s="439"/>
      <c r="P34" s="440"/>
      <c r="Q34" s="452"/>
      <c r="R34" s="453"/>
      <c r="S34" s="312"/>
      <c r="T34" s="439"/>
      <c r="U34" s="440"/>
      <c r="V34" s="452"/>
      <c r="W34" s="453"/>
      <c r="X34" s="430"/>
      <c r="Y34" s="431"/>
      <c r="Z34" s="432"/>
      <c r="AA34" s="433"/>
    </row>
    <row r="35" spans="1:27" ht="13.5">
      <c r="A35" s="454"/>
      <c r="B35" s="454"/>
      <c r="C35" s="456" t="str">
        <f>CONCATENATE(FIXED(COUNTA(C21:C31),0,0),"　店")</f>
        <v>11　店</v>
      </c>
      <c r="D35" s="457"/>
      <c r="E35" s="458">
        <f>SUM(E21:E34)</f>
        <v>21900</v>
      </c>
      <c r="F35" s="233">
        <f>SUM(F21:F34)</f>
        <v>0</v>
      </c>
      <c r="G35" s="459">
        <f>SUM(G21:G34)</f>
        <v>0</v>
      </c>
      <c r="H35" s="460">
        <f>SUM(H21:H34)</f>
        <v>0</v>
      </c>
      <c r="I35" s="506"/>
      <c r="J35" s="456" t="str">
        <f>CONCATENATE(FIXED(COUNTA(J21:J34),0,0),"　店")</f>
        <v>3　店</v>
      </c>
      <c r="K35" s="457"/>
      <c r="L35" s="458">
        <f>SUM(L21:L34)</f>
        <v>3000</v>
      </c>
      <c r="M35" s="460">
        <f>SUM(M21:M34)</f>
        <v>0</v>
      </c>
      <c r="N35" s="461"/>
      <c r="O35" s="456" t="str">
        <f>CONCATENATE(FIXED(COUNTA(O21:O34),0,0),"　店")</f>
        <v>1　店</v>
      </c>
      <c r="P35" s="457"/>
      <c r="Q35" s="458">
        <f>SUM(Q21:Q34)</f>
        <v>150</v>
      </c>
      <c r="R35" s="460">
        <f>SUM(R21:R34)</f>
        <v>0</v>
      </c>
      <c r="S35" s="461"/>
      <c r="T35" s="456" t="str">
        <f>CONCATENATE(FIXED(COUNTA(T21:T34),0,0),"　店")</f>
        <v>4　店</v>
      </c>
      <c r="U35" s="457"/>
      <c r="V35" s="458">
        <f>SUM(V21:V34)</f>
        <v>1850</v>
      </c>
      <c r="W35" s="460">
        <f>SUM(W21:W34)</f>
        <v>0</v>
      </c>
      <c r="X35" s="482"/>
      <c r="Y35" s="482"/>
      <c r="Z35" s="482"/>
      <c r="AA35" s="483"/>
    </row>
    <row r="36" spans="1:27" ht="13.5">
      <c r="A36" s="609" t="str">
        <f>'表紙'!$A$34</f>
        <v>平成29年後期（8月1日以降）</v>
      </c>
      <c r="X36" s="528"/>
      <c r="Y36" s="528"/>
      <c r="Z36" s="790">
        <f>SUM('表紙'!A34)</f>
        <v>0</v>
      </c>
      <c r="AA36" s="790"/>
    </row>
  </sheetData>
  <sheetProtection formatCells="0"/>
  <mergeCells count="22">
    <mergeCell ref="L3:M3"/>
    <mergeCell ref="Y2:AA2"/>
    <mergeCell ref="X4:AA4"/>
    <mergeCell ref="N4:Q4"/>
    <mergeCell ref="T2:W2"/>
    <mergeCell ref="I4:L4"/>
    <mergeCell ref="B1:H2"/>
    <mergeCell ref="K1:Q1"/>
    <mergeCell ref="B20:E20"/>
    <mergeCell ref="L19:M19"/>
    <mergeCell ref="C3:E3"/>
    <mergeCell ref="X21:AA24"/>
    <mergeCell ref="K2:Q2"/>
    <mergeCell ref="S4:V4"/>
    <mergeCell ref="C19:E19"/>
    <mergeCell ref="T1:X1"/>
    <mergeCell ref="S20:V20"/>
    <mergeCell ref="B4:E4"/>
    <mergeCell ref="X20:AA20"/>
    <mergeCell ref="N20:Q20"/>
    <mergeCell ref="I20:L20"/>
    <mergeCell ref="Z36:AA36"/>
  </mergeCells>
  <dataValidations count="2">
    <dataValidation type="whole" operator="lessThanOrEqual" allowBlank="1" showInputMessage="1" showErrorMessage="1" sqref="M5:M17 H5:H17 F5:F17 W5:W17 R5:R17 W25:W34 R21:R34 F21:F34 H21:H34 M21:M34">
      <formula1>L5</formula1>
    </dataValidation>
    <dataValidation allowBlank="1" showInputMessage="1" sqref="Y1 B1 A1:A2 I1:K2 R1:R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view="pageBreakPreview" zoomScale="95" zoomScaleSheetLayoutView="95" zoomScalePageLayoutView="0" workbookViewId="0" topLeftCell="A1">
      <pane ySplit="2" topLeftCell="A3" activePane="bottomLeft" state="frozen"/>
      <selection pane="topLeft" activeCell="G31" sqref="G31"/>
      <selection pane="bottomLeft" activeCell="A36" sqref="A36"/>
    </sheetView>
  </sheetViews>
  <sheetFormatPr defaultColWidth="9.00390625" defaultRowHeight="13.5"/>
  <cols>
    <col min="1" max="1" width="7.625" style="6" customWidth="1"/>
    <col min="2" max="2" width="1.875" style="203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4.00390625" style="69" customWidth="1"/>
    <col min="8" max="8" width="4.00390625" style="127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8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8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8" customWidth="1"/>
    <col min="24" max="24" width="8.125" style="6" customWidth="1"/>
    <col min="25" max="25" width="2.125" style="6" customWidth="1"/>
    <col min="26" max="26" width="5.253906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250</v>
      </c>
      <c r="B1" s="768">
        <f>'表紙'!B1</f>
        <v>0</v>
      </c>
      <c r="C1" s="768"/>
      <c r="D1" s="768"/>
      <c r="E1" s="768"/>
      <c r="F1" s="768"/>
      <c r="G1" s="768"/>
      <c r="H1" s="769"/>
      <c r="I1" s="2" t="s">
        <v>251</v>
      </c>
      <c r="J1" s="19" t="s">
        <v>251</v>
      </c>
      <c r="K1" s="687">
        <f>'表紙'!G1</f>
        <v>0</v>
      </c>
      <c r="L1" s="687"/>
      <c r="M1" s="687"/>
      <c r="N1" s="687"/>
      <c r="O1" s="687"/>
      <c r="P1" s="687"/>
      <c r="Q1" s="687"/>
      <c r="R1" s="2" t="s">
        <v>347</v>
      </c>
      <c r="S1" s="157"/>
      <c r="T1" s="687">
        <f>'表紙'!M1</f>
        <v>0</v>
      </c>
      <c r="U1" s="687"/>
      <c r="V1" s="687"/>
      <c r="W1" s="687"/>
      <c r="X1" s="772"/>
      <c r="Y1" s="331" t="s">
        <v>7</v>
      </c>
      <c r="Z1" s="116"/>
      <c r="AA1" s="158"/>
    </row>
    <row r="2" spans="1:27" ht="27" customHeight="1">
      <c r="A2" s="7"/>
      <c r="B2" s="770"/>
      <c r="C2" s="770"/>
      <c r="D2" s="770"/>
      <c r="E2" s="770"/>
      <c r="F2" s="770"/>
      <c r="G2" s="770"/>
      <c r="H2" s="771"/>
      <c r="I2" s="2" t="s">
        <v>252</v>
      </c>
      <c r="J2" s="19" t="s">
        <v>252</v>
      </c>
      <c r="K2" s="687">
        <f>'表紙'!G2</f>
        <v>0</v>
      </c>
      <c r="L2" s="687"/>
      <c r="M2" s="687"/>
      <c r="N2" s="687"/>
      <c r="O2" s="687"/>
      <c r="P2" s="687"/>
      <c r="Q2" s="687"/>
      <c r="R2" s="2" t="s">
        <v>253</v>
      </c>
      <c r="S2" s="156"/>
      <c r="T2" s="785">
        <f>F18+H18+M18+R18+W18+F35+H35+M35+R35+W35</f>
        <v>0</v>
      </c>
      <c r="U2" s="785"/>
      <c r="V2" s="785"/>
      <c r="W2" s="785"/>
      <c r="X2" s="578" t="s">
        <v>0</v>
      </c>
      <c r="Y2" s="645">
        <f>'表紙'!Q2</f>
        <v>0</v>
      </c>
      <c r="Z2" s="646"/>
      <c r="AA2" s="647"/>
    </row>
    <row r="3" spans="3:15" ht="24" customHeight="1">
      <c r="C3" s="22" t="s">
        <v>80</v>
      </c>
      <c r="D3" s="22"/>
      <c r="E3" s="22"/>
      <c r="F3" s="22"/>
      <c r="G3" s="23"/>
      <c r="H3" s="126"/>
      <c r="J3" s="24"/>
      <c r="K3" s="25" t="s">
        <v>3</v>
      </c>
      <c r="L3" s="635">
        <f>E18+G18+L18+Q18+V18</f>
        <v>24600</v>
      </c>
      <c r="M3" s="635"/>
      <c r="N3" s="24"/>
      <c r="O3" s="26" t="s">
        <v>0</v>
      </c>
    </row>
    <row r="4" spans="1:27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36"/>
      <c r="Y4" s="636"/>
      <c r="Z4" s="636"/>
      <c r="AA4" s="655"/>
    </row>
    <row r="5" spans="1:27" ht="13.5" customHeight="1">
      <c r="A5" s="27"/>
      <c r="B5" s="167"/>
      <c r="C5" s="28" t="s">
        <v>130</v>
      </c>
      <c r="D5" s="29" t="s">
        <v>494</v>
      </c>
      <c r="E5" s="30">
        <v>2100</v>
      </c>
      <c r="F5" s="554"/>
      <c r="G5" s="345"/>
      <c r="H5" s="537"/>
      <c r="I5" s="241"/>
      <c r="J5" s="245" t="s">
        <v>228</v>
      </c>
      <c r="K5" s="29"/>
      <c r="L5" s="30">
        <v>950</v>
      </c>
      <c r="M5" s="537"/>
      <c r="N5" s="244"/>
      <c r="O5" s="245"/>
      <c r="P5" s="29"/>
      <c r="Q5" s="30"/>
      <c r="R5" s="537"/>
      <c r="S5" s="244"/>
      <c r="T5" s="245" t="s">
        <v>231</v>
      </c>
      <c r="U5" s="29"/>
      <c r="V5" s="30">
        <v>700</v>
      </c>
      <c r="W5" s="549"/>
      <c r="X5" s="104"/>
      <c r="Y5" s="59"/>
      <c r="Z5" s="60"/>
      <c r="AA5" s="61"/>
    </row>
    <row r="6" spans="1:27" ht="13.5" customHeight="1">
      <c r="A6" s="32"/>
      <c r="B6" s="168"/>
      <c r="C6" s="18" t="s">
        <v>131</v>
      </c>
      <c r="D6" s="33" t="s">
        <v>494</v>
      </c>
      <c r="E6" s="34">
        <v>5450</v>
      </c>
      <c r="F6" s="555"/>
      <c r="G6" s="347"/>
      <c r="H6" s="538"/>
      <c r="I6" s="249"/>
      <c r="J6" s="43" t="s">
        <v>230</v>
      </c>
      <c r="K6" s="33"/>
      <c r="L6" s="34">
        <v>1100</v>
      </c>
      <c r="M6" s="538"/>
      <c r="N6" s="159"/>
      <c r="O6" s="43"/>
      <c r="P6" s="33"/>
      <c r="Q6" s="250"/>
      <c r="R6" s="186"/>
      <c r="S6" s="159"/>
      <c r="T6" s="43"/>
      <c r="U6" s="33"/>
      <c r="V6" s="250"/>
      <c r="W6" s="186"/>
      <c r="X6" s="58"/>
      <c r="Y6" s="59"/>
      <c r="Z6" s="60"/>
      <c r="AA6" s="61"/>
    </row>
    <row r="7" spans="1:27" ht="13.5" customHeight="1">
      <c r="A7" s="32"/>
      <c r="B7" s="168"/>
      <c r="C7" s="18" t="s">
        <v>306</v>
      </c>
      <c r="D7" s="33" t="s">
        <v>494</v>
      </c>
      <c r="E7" s="34">
        <v>2150</v>
      </c>
      <c r="F7" s="555"/>
      <c r="G7" s="347"/>
      <c r="H7" s="538"/>
      <c r="I7" s="249"/>
      <c r="J7" s="251" t="s">
        <v>229</v>
      </c>
      <c r="K7" s="33"/>
      <c r="L7" s="34">
        <v>1300</v>
      </c>
      <c r="M7" s="538"/>
      <c r="N7" s="159"/>
      <c r="O7" s="43"/>
      <c r="P7" s="33"/>
      <c r="Q7" s="250"/>
      <c r="R7" s="186"/>
      <c r="S7" s="159"/>
      <c r="T7" s="43"/>
      <c r="U7" s="33"/>
      <c r="V7" s="250"/>
      <c r="W7" s="186"/>
      <c r="X7" s="58"/>
      <c r="Y7" s="59"/>
      <c r="Z7" s="60"/>
      <c r="AA7" s="61"/>
    </row>
    <row r="8" spans="1:27" ht="13.5" customHeight="1">
      <c r="A8" s="32"/>
      <c r="B8" s="168" t="s">
        <v>349</v>
      </c>
      <c r="C8" s="43" t="s">
        <v>304</v>
      </c>
      <c r="D8" s="33" t="s">
        <v>494</v>
      </c>
      <c r="E8" s="34">
        <v>1600</v>
      </c>
      <c r="F8" s="555"/>
      <c r="G8" s="347"/>
      <c r="H8" s="538"/>
      <c r="I8" s="249"/>
      <c r="J8" s="203"/>
      <c r="K8" s="203"/>
      <c r="L8" s="308"/>
      <c r="M8" s="186"/>
      <c r="N8" s="159"/>
      <c r="O8" s="43"/>
      <c r="P8" s="33"/>
      <c r="Q8" s="250"/>
      <c r="R8" s="186"/>
      <c r="S8" s="159"/>
      <c r="T8" s="43"/>
      <c r="U8" s="33"/>
      <c r="V8" s="250"/>
      <c r="W8" s="186"/>
      <c r="X8" s="58"/>
      <c r="Y8" s="59"/>
      <c r="Z8" s="60"/>
      <c r="AA8" s="61"/>
    </row>
    <row r="9" spans="1:27" ht="13.5" customHeight="1">
      <c r="A9" s="32"/>
      <c r="B9" s="204"/>
      <c r="C9" s="18" t="s">
        <v>228</v>
      </c>
      <c r="D9" s="33" t="s">
        <v>494</v>
      </c>
      <c r="E9" s="34">
        <v>2350</v>
      </c>
      <c r="F9" s="555"/>
      <c r="G9" s="347"/>
      <c r="H9" s="538"/>
      <c r="I9" s="249"/>
      <c r="J9" s="43"/>
      <c r="K9" s="33"/>
      <c r="L9" s="250"/>
      <c r="M9" s="186"/>
      <c r="N9" s="159"/>
      <c r="O9" s="43"/>
      <c r="P9" s="33"/>
      <c r="Q9" s="250"/>
      <c r="R9" s="186"/>
      <c r="S9" s="159"/>
      <c r="T9" s="43"/>
      <c r="U9" s="33"/>
      <c r="V9" s="250"/>
      <c r="W9" s="186"/>
      <c r="X9" s="742" t="s">
        <v>391</v>
      </c>
      <c r="Y9" s="743"/>
      <c r="Z9" s="743"/>
      <c r="AA9" s="744"/>
    </row>
    <row r="10" spans="1:27" ht="13.5" customHeight="1">
      <c r="A10" s="32"/>
      <c r="B10" s="168"/>
      <c r="C10" s="18" t="s">
        <v>132</v>
      </c>
      <c r="D10" s="33" t="s">
        <v>494</v>
      </c>
      <c r="E10" s="34">
        <v>1750</v>
      </c>
      <c r="F10" s="555"/>
      <c r="G10" s="347"/>
      <c r="H10" s="538"/>
      <c r="I10" s="249"/>
      <c r="J10" s="43"/>
      <c r="K10" s="33"/>
      <c r="L10" s="250"/>
      <c r="M10" s="186"/>
      <c r="N10" s="159"/>
      <c r="O10" s="43"/>
      <c r="P10" s="33"/>
      <c r="Q10" s="250"/>
      <c r="R10" s="186"/>
      <c r="S10" s="159"/>
      <c r="T10" s="43"/>
      <c r="U10" s="33"/>
      <c r="V10" s="250"/>
      <c r="W10" s="186"/>
      <c r="X10" s="320"/>
      <c r="Y10" s="72"/>
      <c r="Z10" s="72"/>
      <c r="AA10" s="73"/>
    </row>
    <row r="11" spans="1:27" ht="13.5" customHeight="1">
      <c r="A11" s="32"/>
      <c r="B11" s="168"/>
      <c r="C11" s="18" t="s">
        <v>301</v>
      </c>
      <c r="D11" s="33" t="s">
        <v>494</v>
      </c>
      <c r="E11" s="34">
        <v>1650</v>
      </c>
      <c r="F11" s="555"/>
      <c r="G11" s="347"/>
      <c r="H11" s="538"/>
      <c r="I11" s="249"/>
      <c r="J11" s="43"/>
      <c r="K11" s="33"/>
      <c r="L11" s="250"/>
      <c r="M11" s="186"/>
      <c r="N11" s="159"/>
      <c r="O11" s="43"/>
      <c r="P11" s="33"/>
      <c r="Q11" s="250"/>
      <c r="R11" s="186"/>
      <c r="S11" s="159"/>
      <c r="T11" s="43"/>
      <c r="U11" s="33"/>
      <c r="V11" s="250"/>
      <c r="W11" s="186"/>
      <c r="X11" s="111"/>
      <c r="Y11" s="107"/>
      <c r="Z11" s="60"/>
      <c r="AA11" s="61"/>
    </row>
    <row r="12" spans="1:27" ht="13.5" customHeight="1">
      <c r="A12" s="32"/>
      <c r="B12" s="168"/>
      <c r="C12" s="18" t="s">
        <v>302</v>
      </c>
      <c r="D12" s="33" t="s">
        <v>494</v>
      </c>
      <c r="E12" s="34">
        <v>1600</v>
      </c>
      <c r="F12" s="555"/>
      <c r="G12" s="347"/>
      <c r="H12" s="538"/>
      <c r="I12" s="249"/>
      <c r="J12" s="43"/>
      <c r="K12" s="33"/>
      <c r="L12" s="250"/>
      <c r="M12" s="186"/>
      <c r="N12" s="159"/>
      <c r="O12" s="43"/>
      <c r="P12" s="33"/>
      <c r="Q12" s="250"/>
      <c r="R12" s="186"/>
      <c r="S12" s="159"/>
      <c r="T12" s="43"/>
      <c r="U12" s="33"/>
      <c r="V12" s="250"/>
      <c r="W12" s="186"/>
      <c r="X12" s="104"/>
      <c r="Y12" s="59"/>
      <c r="Z12" s="60"/>
      <c r="AA12" s="61"/>
    </row>
    <row r="13" spans="1:27" ht="13.5" customHeight="1">
      <c r="A13" s="32"/>
      <c r="B13" s="168"/>
      <c r="C13" s="18" t="s">
        <v>303</v>
      </c>
      <c r="D13" s="33" t="s">
        <v>494</v>
      </c>
      <c r="E13" s="34">
        <v>1900</v>
      </c>
      <c r="F13" s="555"/>
      <c r="G13" s="347"/>
      <c r="H13" s="538"/>
      <c r="I13" s="249"/>
      <c r="J13" s="43"/>
      <c r="K13" s="33"/>
      <c r="L13" s="250"/>
      <c r="M13" s="186"/>
      <c r="N13" s="159"/>
      <c r="O13" s="43"/>
      <c r="P13" s="33"/>
      <c r="Q13" s="250"/>
      <c r="R13" s="186"/>
      <c r="S13" s="159"/>
      <c r="T13" s="43"/>
      <c r="U13" s="33"/>
      <c r="V13" s="250"/>
      <c r="W13" s="186"/>
      <c r="X13" s="58"/>
      <c r="Y13" s="59"/>
      <c r="Z13" s="60"/>
      <c r="AA13" s="61"/>
    </row>
    <row r="14" spans="1:27" ht="13.5" customHeight="1">
      <c r="A14" s="32"/>
      <c r="B14" s="168"/>
      <c r="C14" s="18"/>
      <c r="D14" s="33"/>
      <c r="E14" s="34"/>
      <c r="F14" s="194"/>
      <c r="G14" s="347"/>
      <c r="H14" s="348"/>
      <c r="I14" s="249"/>
      <c r="J14" s="43"/>
      <c r="K14" s="33"/>
      <c r="L14" s="250"/>
      <c r="M14" s="186"/>
      <c r="N14" s="159"/>
      <c r="O14" s="43"/>
      <c r="P14" s="33"/>
      <c r="Q14" s="250"/>
      <c r="R14" s="186"/>
      <c r="S14" s="159"/>
      <c r="T14" s="43"/>
      <c r="U14" s="33"/>
      <c r="V14" s="250"/>
      <c r="W14" s="186"/>
      <c r="X14" s="58"/>
      <c r="Y14" s="59"/>
      <c r="Z14" s="60"/>
      <c r="AA14" s="61"/>
    </row>
    <row r="15" spans="1:27" ht="13.5" customHeight="1">
      <c r="A15" s="32"/>
      <c r="B15" s="168"/>
      <c r="C15" s="18"/>
      <c r="D15" s="33"/>
      <c r="E15" s="34"/>
      <c r="F15" s="194"/>
      <c r="G15" s="347"/>
      <c r="H15" s="348"/>
      <c r="I15" s="249"/>
      <c r="J15" s="43"/>
      <c r="K15" s="33"/>
      <c r="L15" s="250"/>
      <c r="M15" s="186"/>
      <c r="N15" s="159"/>
      <c r="O15" s="43"/>
      <c r="P15" s="33"/>
      <c r="Q15" s="250"/>
      <c r="R15" s="186"/>
      <c r="S15" s="159"/>
      <c r="T15" s="43"/>
      <c r="U15" s="33"/>
      <c r="V15" s="250"/>
      <c r="W15" s="186"/>
      <c r="X15" s="58"/>
      <c r="Y15" s="59"/>
      <c r="Z15" s="60"/>
      <c r="AA15" s="61"/>
    </row>
    <row r="16" spans="1:27" ht="13.5" customHeight="1">
      <c r="A16" s="32"/>
      <c r="B16" s="168"/>
      <c r="C16" s="18"/>
      <c r="D16" s="33"/>
      <c r="E16" s="34"/>
      <c r="F16" s="194"/>
      <c r="G16" s="347"/>
      <c r="H16" s="348"/>
      <c r="I16" s="249"/>
      <c r="J16" s="43"/>
      <c r="K16" s="33"/>
      <c r="L16" s="250"/>
      <c r="M16" s="186"/>
      <c r="N16" s="159"/>
      <c r="O16" s="43"/>
      <c r="P16" s="33"/>
      <c r="Q16" s="250"/>
      <c r="R16" s="186"/>
      <c r="S16" s="159"/>
      <c r="T16" s="43"/>
      <c r="U16" s="33"/>
      <c r="V16" s="250"/>
      <c r="W16" s="186"/>
      <c r="X16" s="58"/>
      <c r="Y16" s="59"/>
      <c r="Z16" s="60"/>
      <c r="AA16" s="61"/>
    </row>
    <row r="17" spans="1:27" ht="13.5" customHeight="1">
      <c r="A17" s="44"/>
      <c r="B17" s="171"/>
      <c r="C17" s="45"/>
      <c r="D17" s="46"/>
      <c r="E17" s="47"/>
      <c r="F17" s="195"/>
      <c r="G17" s="349"/>
      <c r="H17" s="351"/>
      <c r="I17" s="256"/>
      <c r="J17" s="257"/>
      <c r="K17" s="46"/>
      <c r="L17" s="258"/>
      <c r="M17" s="189"/>
      <c r="N17" s="160"/>
      <c r="O17" s="257"/>
      <c r="P17" s="46"/>
      <c r="Q17" s="258"/>
      <c r="R17" s="189"/>
      <c r="S17" s="160"/>
      <c r="T17" s="257"/>
      <c r="U17" s="46"/>
      <c r="V17" s="258"/>
      <c r="W17" s="189"/>
      <c r="X17" s="58"/>
      <c r="Y17" s="59"/>
      <c r="Z17" s="60"/>
      <c r="AA17" s="61"/>
    </row>
    <row r="18" spans="1:27" s="77" customFormat="1" ht="13.5" customHeight="1">
      <c r="A18" s="62"/>
      <c r="B18" s="62"/>
      <c r="C18" s="165" t="str">
        <f>CONCATENATE(FIXED(COUNTA(C5:C17),0,0),"　店")</f>
        <v>9　店</v>
      </c>
      <c r="D18" s="166"/>
      <c r="E18" s="94">
        <f>SUM(E5:E17)</f>
        <v>20550</v>
      </c>
      <c r="F18" s="123">
        <f>SUM(F5:F17)</f>
        <v>0</v>
      </c>
      <c r="G18" s="183"/>
      <c r="H18" s="260"/>
      <c r="I18" s="183"/>
      <c r="J18" s="165" t="str">
        <f>CONCATENATE(FIXED(COUNTA(J5:J17),0,0),"　店")</f>
        <v>3　店</v>
      </c>
      <c r="K18" s="166"/>
      <c r="L18" s="94">
        <f>SUM(L5:L17)</f>
        <v>3350</v>
      </c>
      <c r="M18" s="260">
        <f>SUM(M5:M17)</f>
        <v>0</v>
      </c>
      <c r="N18" s="261"/>
      <c r="O18" s="165" t="str">
        <f>CONCATENATE(FIXED(COUNTA(O5:O17),0,0),"　店")</f>
        <v>0　店</v>
      </c>
      <c r="P18" s="166"/>
      <c r="Q18" s="94">
        <f>SUM(Q5:Q17)</f>
        <v>0</v>
      </c>
      <c r="R18" s="260">
        <f>SUM(R5:R17)</f>
        <v>0</v>
      </c>
      <c r="S18" s="261"/>
      <c r="T18" s="165" t="str">
        <f>CONCATENATE(FIXED(COUNTA(T5:T17),0,0),"　店")</f>
        <v>1　店</v>
      </c>
      <c r="U18" s="166"/>
      <c r="V18" s="94">
        <f>SUM(V5:V17)</f>
        <v>700</v>
      </c>
      <c r="W18" s="260">
        <f>SUM(W5:W17)</f>
        <v>0</v>
      </c>
      <c r="X18" s="101"/>
      <c r="Y18" s="101"/>
      <c r="Z18" s="102"/>
      <c r="AA18" s="103"/>
    </row>
    <row r="19" spans="3:15" ht="24" customHeight="1">
      <c r="C19" s="22" t="s">
        <v>81</v>
      </c>
      <c r="D19" s="22"/>
      <c r="E19" s="22"/>
      <c r="F19" s="22"/>
      <c r="G19" s="199"/>
      <c r="H19" s="200"/>
      <c r="J19" s="24"/>
      <c r="K19" s="25" t="s">
        <v>3</v>
      </c>
      <c r="L19" s="635">
        <f>E35+G35+L35+Q35+V35</f>
        <v>33250</v>
      </c>
      <c r="M19" s="635"/>
      <c r="N19" s="24"/>
      <c r="O19" s="26" t="s">
        <v>0</v>
      </c>
    </row>
    <row r="20" spans="1:27" s="203" customFormat="1" ht="13.5" customHeight="1">
      <c r="A20" s="307" t="s">
        <v>2</v>
      </c>
      <c r="B20" s="626" t="s">
        <v>1</v>
      </c>
      <c r="C20" s="627"/>
      <c r="D20" s="627"/>
      <c r="E20" s="627"/>
      <c r="F20" s="378" t="s">
        <v>444</v>
      </c>
      <c r="G20" s="155"/>
      <c r="H20" s="379"/>
      <c r="I20" s="636" t="s">
        <v>4</v>
      </c>
      <c r="J20" s="636"/>
      <c r="K20" s="636"/>
      <c r="L20" s="636"/>
      <c r="M20" s="378" t="s">
        <v>444</v>
      </c>
      <c r="N20" s="643" t="s">
        <v>5</v>
      </c>
      <c r="O20" s="636"/>
      <c r="P20" s="636"/>
      <c r="Q20" s="636"/>
      <c r="R20" s="378" t="s">
        <v>444</v>
      </c>
      <c r="S20" s="643" t="s">
        <v>6</v>
      </c>
      <c r="T20" s="636"/>
      <c r="U20" s="636"/>
      <c r="V20" s="636"/>
      <c r="W20" s="378" t="s">
        <v>444</v>
      </c>
      <c r="X20" s="636"/>
      <c r="Y20" s="636"/>
      <c r="Z20" s="636"/>
      <c r="AA20" s="655"/>
    </row>
    <row r="21" spans="1:27" ht="13.5">
      <c r="A21" s="27"/>
      <c r="B21" s="208"/>
      <c r="C21" s="28" t="s">
        <v>133</v>
      </c>
      <c r="D21" s="33" t="s">
        <v>494</v>
      </c>
      <c r="E21" s="30">
        <v>2600</v>
      </c>
      <c r="F21" s="554"/>
      <c r="G21" s="345"/>
      <c r="H21" s="537"/>
      <c r="I21" s="241"/>
      <c r="J21" s="245" t="s">
        <v>221</v>
      </c>
      <c r="K21" s="29"/>
      <c r="L21" s="30">
        <v>650</v>
      </c>
      <c r="M21" s="537"/>
      <c r="N21" s="244"/>
      <c r="O21" s="28" t="s">
        <v>222</v>
      </c>
      <c r="P21" s="33"/>
      <c r="Q21" s="30">
        <v>1450</v>
      </c>
      <c r="R21" s="346"/>
      <c r="S21" s="244"/>
      <c r="T21" s="245" t="s">
        <v>225</v>
      </c>
      <c r="U21" s="29"/>
      <c r="V21" s="30">
        <v>450</v>
      </c>
      <c r="W21" s="537"/>
      <c r="X21" s="104"/>
      <c r="Y21" s="59"/>
      <c r="Z21" s="60"/>
      <c r="AA21" s="61"/>
    </row>
    <row r="22" spans="1:27" ht="13.5">
      <c r="A22" s="32"/>
      <c r="B22" s="206"/>
      <c r="C22" s="18" t="s">
        <v>134</v>
      </c>
      <c r="D22" s="33" t="s">
        <v>494</v>
      </c>
      <c r="E22" s="34">
        <v>1800</v>
      </c>
      <c r="F22" s="555"/>
      <c r="G22" s="347"/>
      <c r="H22" s="538"/>
      <c r="I22" s="249"/>
      <c r="J22" s="43" t="s">
        <v>224</v>
      </c>
      <c r="K22" s="33"/>
      <c r="L22" s="34">
        <v>550</v>
      </c>
      <c r="M22" s="538"/>
      <c r="N22" s="159"/>
      <c r="O22" s="18"/>
      <c r="P22" s="33"/>
      <c r="Q22" s="34"/>
      <c r="R22" s="348"/>
      <c r="S22" s="159"/>
      <c r="T22" s="43" t="s">
        <v>224</v>
      </c>
      <c r="U22" s="33"/>
      <c r="V22" s="34">
        <v>650</v>
      </c>
      <c r="W22" s="538"/>
      <c r="X22" s="58"/>
      <c r="Y22" s="59"/>
      <c r="Z22" s="60"/>
      <c r="AA22" s="61"/>
    </row>
    <row r="23" spans="1:27" ht="13.5">
      <c r="A23" s="32"/>
      <c r="B23" s="206"/>
      <c r="C23" s="18" t="s">
        <v>135</v>
      </c>
      <c r="D23" s="33" t="s">
        <v>494</v>
      </c>
      <c r="E23" s="34">
        <v>3250</v>
      </c>
      <c r="F23" s="555"/>
      <c r="G23" s="347"/>
      <c r="H23" s="538"/>
      <c r="I23" s="249"/>
      <c r="J23" s="43" t="s">
        <v>222</v>
      </c>
      <c r="K23" s="33"/>
      <c r="L23" s="34">
        <v>1000</v>
      </c>
      <c r="M23" s="538"/>
      <c r="N23" s="159"/>
      <c r="O23" s="18"/>
      <c r="P23" s="33"/>
      <c r="Q23" s="250"/>
      <c r="R23" s="186"/>
      <c r="S23" s="159"/>
      <c r="T23" s="43" t="s">
        <v>136</v>
      </c>
      <c r="U23" s="33"/>
      <c r="V23" s="34">
        <v>200</v>
      </c>
      <c r="W23" s="538"/>
      <c r="X23" s="58"/>
      <c r="Y23" s="59"/>
      <c r="Z23" s="60"/>
      <c r="AA23" s="61"/>
    </row>
    <row r="24" spans="1:27" ht="13.5">
      <c r="A24" s="32"/>
      <c r="B24" s="206"/>
      <c r="C24" s="18" t="s">
        <v>442</v>
      </c>
      <c r="D24" s="33" t="s">
        <v>494</v>
      </c>
      <c r="E24" s="34">
        <v>2350</v>
      </c>
      <c r="F24" s="555"/>
      <c r="G24" s="347"/>
      <c r="H24" s="538"/>
      <c r="I24" s="249"/>
      <c r="J24" s="43" t="s">
        <v>223</v>
      </c>
      <c r="K24" s="33"/>
      <c r="L24" s="34">
        <v>750</v>
      </c>
      <c r="M24" s="538"/>
      <c r="N24" s="159"/>
      <c r="O24" s="43"/>
      <c r="P24" s="33"/>
      <c r="Q24" s="380"/>
      <c r="R24" s="186"/>
      <c r="S24" s="159"/>
      <c r="T24" s="43"/>
      <c r="U24" s="33"/>
      <c r="V24" s="250"/>
      <c r="W24" s="186"/>
      <c r="X24" s="58"/>
      <c r="Y24" s="59"/>
      <c r="Z24" s="60"/>
      <c r="AA24" s="61"/>
    </row>
    <row r="25" spans="1:27" ht="13.5">
      <c r="A25" s="32"/>
      <c r="B25" s="206"/>
      <c r="C25" s="18" t="s">
        <v>136</v>
      </c>
      <c r="D25" s="33" t="s">
        <v>516</v>
      </c>
      <c r="E25" s="34">
        <v>1700</v>
      </c>
      <c r="F25" s="555"/>
      <c r="G25" s="347"/>
      <c r="H25" s="538"/>
      <c r="I25" s="249"/>
      <c r="J25" s="43"/>
      <c r="K25" s="33"/>
      <c r="L25" s="34"/>
      <c r="M25" s="348"/>
      <c r="N25" s="159"/>
      <c r="O25" s="264"/>
      <c r="P25" s="54"/>
      <c r="Q25" s="55"/>
      <c r="R25" s="538"/>
      <c r="S25" s="159"/>
      <c r="T25" s="43"/>
      <c r="U25" s="33"/>
      <c r="V25" s="250"/>
      <c r="W25" s="186"/>
      <c r="X25" s="58"/>
      <c r="Y25" s="59"/>
      <c r="Z25" s="60"/>
      <c r="AA25" s="61"/>
    </row>
    <row r="26" spans="1:27" ht="13.5">
      <c r="A26" s="32"/>
      <c r="B26" s="206"/>
      <c r="C26" s="18" t="s">
        <v>137</v>
      </c>
      <c r="D26" s="33" t="s">
        <v>516</v>
      </c>
      <c r="E26" s="34">
        <v>1350</v>
      </c>
      <c r="F26" s="555"/>
      <c r="G26" s="347"/>
      <c r="H26" s="538"/>
      <c r="I26" s="249"/>
      <c r="J26" s="43"/>
      <c r="K26" s="33"/>
      <c r="L26" s="34"/>
      <c r="M26" s="348"/>
      <c r="N26" s="159"/>
      <c r="O26" s="43"/>
      <c r="P26" s="33"/>
      <c r="Q26" s="250"/>
      <c r="R26" s="186"/>
      <c r="S26" s="159"/>
      <c r="T26" s="43"/>
      <c r="U26" s="33"/>
      <c r="V26" s="250"/>
      <c r="W26" s="186"/>
      <c r="X26" s="58"/>
      <c r="Y26" s="59"/>
      <c r="Z26" s="60"/>
      <c r="AA26" s="61"/>
    </row>
    <row r="27" spans="1:27" ht="13.5">
      <c r="A27" s="32"/>
      <c r="B27" s="206"/>
      <c r="C27" s="18" t="s">
        <v>138</v>
      </c>
      <c r="D27" s="33" t="s">
        <v>516</v>
      </c>
      <c r="E27" s="34">
        <v>1550</v>
      </c>
      <c r="F27" s="555"/>
      <c r="G27" s="347"/>
      <c r="H27" s="538"/>
      <c r="I27" s="249"/>
      <c r="J27" s="43"/>
      <c r="K27" s="33"/>
      <c r="L27" s="34"/>
      <c r="M27" s="348"/>
      <c r="N27" s="159"/>
      <c r="O27" s="43"/>
      <c r="P27" s="33"/>
      <c r="Q27" s="250"/>
      <c r="R27" s="186"/>
      <c r="S27" s="159"/>
      <c r="T27" s="43"/>
      <c r="U27" s="33"/>
      <c r="V27" s="250"/>
      <c r="W27" s="186"/>
      <c r="X27" s="111"/>
      <c r="Y27" s="107"/>
      <c r="Z27" s="60"/>
      <c r="AA27" s="61"/>
    </row>
    <row r="28" spans="1:27" ht="13.5">
      <c r="A28" s="32"/>
      <c r="B28" s="206"/>
      <c r="C28" s="18" t="s">
        <v>139</v>
      </c>
      <c r="D28" s="33" t="s">
        <v>516</v>
      </c>
      <c r="E28" s="34">
        <v>1700</v>
      </c>
      <c r="F28" s="555"/>
      <c r="G28" s="347"/>
      <c r="H28" s="538"/>
      <c r="I28" s="249"/>
      <c r="J28" s="43"/>
      <c r="K28" s="33"/>
      <c r="L28" s="34"/>
      <c r="M28" s="348"/>
      <c r="N28" s="159"/>
      <c r="O28" s="43"/>
      <c r="P28" s="33"/>
      <c r="Q28" s="250"/>
      <c r="R28" s="186"/>
      <c r="S28" s="159"/>
      <c r="T28" s="43"/>
      <c r="U28" s="33"/>
      <c r="V28" s="250"/>
      <c r="W28" s="186"/>
      <c r="X28" s="104"/>
      <c r="Y28" s="59"/>
      <c r="Z28" s="60"/>
      <c r="AA28" s="61"/>
    </row>
    <row r="29" spans="1:27" ht="13.5">
      <c r="A29" s="32"/>
      <c r="B29" s="206"/>
      <c r="C29" s="18" t="s">
        <v>140</v>
      </c>
      <c r="D29" s="33" t="s">
        <v>494</v>
      </c>
      <c r="E29" s="34">
        <v>1550</v>
      </c>
      <c r="F29" s="555"/>
      <c r="G29" s="347"/>
      <c r="H29" s="538"/>
      <c r="I29" s="249"/>
      <c r="J29" s="43"/>
      <c r="K29" s="33"/>
      <c r="L29" s="34"/>
      <c r="M29" s="348"/>
      <c r="N29" s="159"/>
      <c r="O29" s="18"/>
      <c r="P29" s="33"/>
      <c r="Q29" s="250"/>
      <c r="R29" s="186"/>
      <c r="S29" s="159"/>
      <c r="T29" s="43"/>
      <c r="U29" s="33"/>
      <c r="V29" s="250"/>
      <c r="W29" s="186"/>
      <c r="X29" s="58"/>
      <c r="Y29" s="59"/>
      <c r="Z29" s="60"/>
      <c r="AA29" s="61"/>
    </row>
    <row r="30" spans="1:27" ht="13.5">
      <c r="A30" s="32"/>
      <c r="B30" s="206"/>
      <c r="C30" s="18" t="s">
        <v>141</v>
      </c>
      <c r="D30" s="33" t="s">
        <v>516</v>
      </c>
      <c r="E30" s="34">
        <v>2100</v>
      </c>
      <c r="F30" s="555"/>
      <c r="G30" s="347"/>
      <c r="H30" s="538"/>
      <c r="I30" s="249"/>
      <c r="J30" s="43"/>
      <c r="K30" s="33"/>
      <c r="L30" s="34"/>
      <c r="M30" s="348"/>
      <c r="N30" s="159"/>
      <c r="O30" s="43"/>
      <c r="P30" s="33"/>
      <c r="Q30" s="250"/>
      <c r="R30" s="186"/>
      <c r="S30" s="159"/>
      <c r="T30" s="43"/>
      <c r="U30" s="33"/>
      <c r="V30" s="250"/>
      <c r="W30" s="186"/>
      <c r="X30" s="58"/>
      <c r="Y30" s="59"/>
      <c r="Z30" s="60"/>
      <c r="AA30" s="61"/>
    </row>
    <row r="31" spans="1:27" ht="13.5">
      <c r="A31" s="32"/>
      <c r="B31" s="206"/>
      <c r="C31" s="18" t="s">
        <v>142</v>
      </c>
      <c r="D31" s="33" t="s">
        <v>516</v>
      </c>
      <c r="E31" s="34">
        <v>1350</v>
      </c>
      <c r="F31" s="555"/>
      <c r="G31" s="347"/>
      <c r="H31" s="538"/>
      <c r="I31" s="249"/>
      <c r="J31" s="43"/>
      <c r="K31" s="33"/>
      <c r="L31" s="34"/>
      <c r="M31" s="348"/>
      <c r="N31" s="159"/>
      <c r="O31" s="43"/>
      <c r="P31" s="33"/>
      <c r="Q31" s="250"/>
      <c r="R31" s="186"/>
      <c r="S31" s="159"/>
      <c r="T31" s="43"/>
      <c r="U31" s="33"/>
      <c r="V31" s="250"/>
      <c r="W31" s="186"/>
      <c r="X31" s="58"/>
      <c r="Y31" s="59"/>
      <c r="Z31" s="60"/>
      <c r="AA31" s="61"/>
    </row>
    <row r="32" spans="1:27" ht="13.5">
      <c r="A32" s="32"/>
      <c r="B32" s="206"/>
      <c r="C32" s="18" t="s">
        <v>143</v>
      </c>
      <c r="D32" s="33" t="s">
        <v>516</v>
      </c>
      <c r="E32" s="34">
        <v>2500</v>
      </c>
      <c r="F32" s="555"/>
      <c r="G32" s="347"/>
      <c r="H32" s="538"/>
      <c r="I32" s="249"/>
      <c r="J32" s="43"/>
      <c r="K32" s="33"/>
      <c r="L32" s="34"/>
      <c r="M32" s="348"/>
      <c r="N32" s="159"/>
      <c r="O32" s="43"/>
      <c r="P32" s="33"/>
      <c r="Q32" s="250"/>
      <c r="R32" s="186"/>
      <c r="S32" s="159"/>
      <c r="T32" s="43"/>
      <c r="U32" s="33"/>
      <c r="V32" s="250"/>
      <c r="W32" s="186"/>
      <c r="X32" s="58"/>
      <c r="Y32" s="59"/>
      <c r="Z32" s="60"/>
      <c r="AA32" s="61"/>
    </row>
    <row r="33" spans="1:27" ht="13.5">
      <c r="A33" s="32"/>
      <c r="B33" s="206"/>
      <c r="C33" s="18" t="s">
        <v>445</v>
      </c>
      <c r="D33" s="33" t="s">
        <v>516</v>
      </c>
      <c r="E33" s="34">
        <v>3750</v>
      </c>
      <c r="F33" s="555"/>
      <c r="G33" s="347"/>
      <c r="H33" s="538"/>
      <c r="I33" s="249"/>
      <c r="J33" s="43"/>
      <c r="K33" s="33"/>
      <c r="L33" s="34"/>
      <c r="M33" s="348"/>
      <c r="N33" s="159"/>
      <c r="O33" s="43"/>
      <c r="P33" s="33"/>
      <c r="Q33" s="250"/>
      <c r="R33" s="186"/>
      <c r="S33" s="159"/>
      <c r="T33" s="43"/>
      <c r="U33" s="33"/>
      <c r="V33" s="250"/>
      <c r="W33" s="186"/>
      <c r="X33" s="58"/>
      <c r="Y33" s="59"/>
      <c r="Z33" s="60"/>
      <c r="AA33" s="61"/>
    </row>
    <row r="34" spans="1:27" ht="13.5">
      <c r="A34" s="44"/>
      <c r="B34" s="207"/>
      <c r="C34" s="45"/>
      <c r="D34" s="46"/>
      <c r="E34" s="47"/>
      <c r="F34" s="195"/>
      <c r="G34" s="349"/>
      <c r="H34" s="351"/>
      <c r="I34" s="256"/>
      <c r="J34" s="257"/>
      <c r="K34" s="46"/>
      <c r="L34" s="47"/>
      <c r="M34" s="351"/>
      <c r="N34" s="160"/>
      <c r="O34" s="257"/>
      <c r="P34" s="46"/>
      <c r="Q34" s="258"/>
      <c r="R34" s="189"/>
      <c r="S34" s="160"/>
      <c r="T34" s="257"/>
      <c r="U34" s="46"/>
      <c r="V34" s="258"/>
      <c r="W34" s="189"/>
      <c r="X34" s="58"/>
      <c r="Y34" s="342"/>
      <c r="Z34" s="58"/>
      <c r="AA34" s="83"/>
    </row>
    <row r="35" spans="1:27" ht="13.5">
      <c r="A35" s="62"/>
      <c r="B35" s="62"/>
      <c r="C35" s="165" t="str">
        <f>CONCATENATE(FIXED(COUNTA(C21:C34),0,0),"　店")</f>
        <v>13　店</v>
      </c>
      <c r="D35" s="166"/>
      <c r="E35" s="94">
        <f>SUM(E21:E34)</f>
        <v>27550</v>
      </c>
      <c r="F35" s="123">
        <f>SUM(F21:F34)</f>
        <v>0</v>
      </c>
      <c r="G35" s="183"/>
      <c r="H35" s="260"/>
      <c r="I35" s="183"/>
      <c r="J35" s="165" t="str">
        <f>CONCATENATE(FIXED(COUNTA(J21:J34),0,0),"　店")</f>
        <v>4　店</v>
      </c>
      <c r="K35" s="166"/>
      <c r="L35" s="94">
        <f>SUM(L21:L34)</f>
        <v>2950</v>
      </c>
      <c r="M35" s="260">
        <f>SUM(M21:M34)</f>
        <v>0</v>
      </c>
      <c r="N35" s="261"/>
      <c r="O35" s="165" t="str">
        <f>CONCATENATE(FIXED(COUNTA(O21:O34),0,0),"　店")</f>
        <v>1　店</v>
      </c>
      <c r="P35" s="166"/>
      <c r="Q35" s="94">
        <f>SUM(Q21:Q34)</f>
        <v>1450</v>
      </c>
      <c r="R35" s="260">
        <f>SUM(R21:R34)</f>
        <v>0</v>
      </c>
      <c r="S35" s="261"/>
      <c r="T35" s="165" t="str">
        <f>CONCATENATE(FIXED(COUNTA(T21:T34),0,0),"　店")</f>
        <v>3　店</v>
      </c>
      <c r="U35" s="166"/>
      <c r="V35" s="94">
        <f>SUM(V21:V34)</f>
        <v>1300</v>
      </c>
      <c r="W35" s="260">
        <f>SUM(W21:W34)</f>
        <v>0</v>
      </c>
      <c r="X35" s="198"/>
      <c r="Y35" s="198"/>
      <c r="Z35" s="198"/>
      <c r="AA35" s="21"/>
    </row>
    <row r="36" spans="1:27" ht="13.5">
      <c r="A36" s="609" t="str">
        <f>'表紙'!$A$34</f>
        <v>平成29年後期（8月1日以降）</v>
      </c>
      <c r="X36" s="134"/>
      <c r="Y36" s="134"/>
      <c r="Z36" s="648">
        <f>SUM('表紙'!A34)</f>
        <v>0</v>
      </c>
      <c r="AA36" s="648"/>
    </row>
  </sheetData>
  <sheetProtection formatCells="0"/>
  <mergeCells count="20">
    <mergeCell ref="T2:W2"/>
    <mergeCell ref="N20:Q20"/>
    <mergeCell ref="S20:V20"/>
    <mergeCell ref="X20:AA20"/>
    <mergeCell ref="X9:AA9"/>
    <mergeCell ref="B1:H2"/>
    <mergeCell ref="K1:Q1"/>
    <mergeCell ref="T1:X1"/>
    <mergeCell ref="K2:Q2"/>
    <mergeCell ref="Y2:AA2"/>
    <mergeCell ref="Z36:AA36"/>
    <mergeCell ref="L3:M3"/>
    <mergeCell ref="N4:Q4"/>
    <mergeCell ref="S4:V4"/>
    <mergeCell ref="B20:E20"/>
    <mergeCell ref="B4:E4"/>
    <mergeCell ref="L19:M19"/>
    <mergeCell ref="X4:AA4"/>
    <mergeCell ref="I4:L4"/>
    <mergeCell ref="I20:L20"/>
  </mergeCells>
  <dataValidations count="2">
    <dataValidation type="whole" operator="lessThanOrEqual" allowBlank="1" showInputMessage="1" showErrorMessage="1" sqref="F21:F34 M21:M34 R21:R34 H21:H34 W21:W34 R5:R17 M5:M17 F5:F17 H5:H17 W5:W17">
      <formula1>E21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ignoredErrors>
    <ignoredError sqref="B1 K1:K2 T1 Y2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7"/>
  <sheetViews>
    <sheetView showGridLines="0" showZeros="0" view="pageBreakPreview" zoomScaleSheetLayoutView="100" zoomScalePageLayoutView="0" workbookViewId="0" topLeftCell="A1">
      <pane ySplit="2" topLeftCell="A9" activePane="bottomLeft" state="frozen"/>
      <selection pane="topLeft" activeCell="G31" sqref="G31"/>
      <selection pane="bottomLeft" activeCell="O30" sqref="O30"/>
    </sheetView>
  </sheetViews>
  <sheetFormatPr defaultColWidth="9.00390625" defaultRowHeight="13.5"/>
  <cols>
    <col min="1" max="1" width="7.625" style="6" customWidth="1"/>
    <col min="2" max="2" width="1.875" style="211" customWidth="1"/>
    <col min="3" max="3" width="9.625" style="67" customWidth="1"/>
    <col min="4" max="4" width="2.375" style="67" customWidth="1"/>
    <col min="5" max="5" width="6.625" style="68" customWidth="1"/>
    <col min="6" max="6" width="7.375" style="6" customWidth="1"/>
    <col min="7" max="7" width="4.375" style="69" customWidth="1"/>
    <col min="8" max="8" width="4.375" style="127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8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8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8" customWidth="1"/>
    <col min="24" max="24" width="8.125" style="6" customWidth="1"/>
    <col min="25" max="25" width="2.125" style="6" customWidth="1"/>
    <col min="26" max="26" width="5.125" style="6" customWidth="1"/>
    <col min="27" max="27" width="6.25390625" style="6" customWidth="1"/>
    <col min="28" max="16384" width="9.00390625" style="6" customWidth="1"/>
  </cols>
  <sheetData>
    <row r="1" spans="1:27" ht="27" customHeight="1">
      <c r="A1" s="1" t="s">
        <v>250</v>
      </c>
      <c r="B1" s="768">
        <f>'表紙'!B1</f>
        <v>0</v>
      </c>
      <c r="C1" s="768"/>
      <c r="D1" s="768"/>
      <c r="E1" s="768"/>
      <c r="F1" s="768"/>
      <c r="G1" s="768"/>
      <c r="H1" s="769"/>
      <c r="I1" s="2" t="s">
        <v>251</v>
      </c>
      <c r="J1" s="19" t="s">
        <v>251</v>
      </c>
      <c r="K1" s="687">
        <f>'表紙'!G1</f>
        <v>0</v>
      </c>
      <c r="L1" s="687"/>
      <c r="M1" s="687"/>
      <c r="N1" s="687"/>
      <c r="O1" s="687"/>
      <c r="P1" s="687"/>
      <c r="Q1" s="687"/>
      <c r="R1" s="2" t="s">
        <v>347</v>
      </c>
      <c r="S1" s="157"/>
      <c r="T1" s="687">
        <f>'表紙'!M1</f>
        <v>0</v>
      </c>
      <c r="U1" s="687"/>
      <c r="V1" s="687"/>
      <c r="W1" s="687"/>
      <c r="X1" s="772"/>
      <c r="Y1" s="331" t="s">
        <v>7</v>
      </c>
      <c r="Z1" s="116"/>
      <c r="AA1" s="158"/>
    </row>
    <row r="2" spans="1:27" ht="27" customHeight="1">
      <c r="A2" s="7"/>
      <c r="B2" s="770"/>
      <c r="C2" s="770"/>
      <c r="D2" s="770"/>
      <c r="E2" s="770"/>
      <c r="F2" s="770"/>
      <c r="G2" s="770"/>
      <c r="H2" s="771"/>
      <c r="I2" s="2" t="s">
        <v>252</v>
      </c>
      <c r="J2" s="19" t="s">
        <v>252</v>
      </c>
      <c r="K2" s="687">
        <f>'表紙'!G2</f>
        <v>0</v>
      </c>
      <c r="L2" s="687"/>
      <c r="M2" s="687"/>
      <c r="N2" s="687"/>
      <c r="O2" s="687"/>
      <c r="P2" s="687"/>
      <c r="Q2" s="687"/>
      <c r="R2" s="2" t="s">
        <v>253</v>
      </c>
      <c r="S2" s="156"/>
      <c r="T2" s="838">
        <f>F14+H14+M14+F36+H36+M36+R36+W36</f>
        <v>0</v>
      </c>
      <c r="U2" s="838"/>
      <c r="V2" s="838"/>
      <c r="W2" s="838"/>
      <c r="X2" s="578" t="s">
        <v>0</v>
      </c>
      <c r="Y2" s="645">
        <f>'表紙'!Q2</f>
        <v>0</v>
      </c>
      <c r="Z2" s="646"/>
      <c r="AA2" s="647"/>
    </row>
    <row r="3" spans="3:15" ht="24" customHeight="1">
      <c r="C3" s="22" t="s">
        <v>83</v>
      </c>
      <c r="D3" s="22"/>
      <c r="E3" s="22"/>
      <c r="F3" s="22"/>
      <c r="G3" s="23"/>
      <c r="H3" s="126"/>
      <c r="J3" s="24"/>
      <c r="K3" s="25" t="s">
        <v>3</v>
      </c>
      <c r="L3" s="635">
        <f>E14+G14+L14+Q14+V14</f>
        <v>13700</v>
      </c>
      <c r="M3" s="635"/>
      <c r="N3" s="24"/>
      <c r="O3" s="26" t="s">
        <v>0</v>
      </c>
    </row>
    <row r="4" spans="1:27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36"/>
      <c r="Y4" s="636"/>
      <c r="Z4" s="636"/>
      <c r="AA4" s="655"/>
    </row>
    <row r="5" spans="1:27" s="203" customFormat="1" ht="13.5" customHeight="1">
      <c r="A5" s="27"/>
      <c r="B5" s="167"/>
      <c r="C5" s="28" t="s">
        <v>392</v>
      </c>
      <c r="D5" s="29" t="s">
        <v>518</v>
      </c>
      <c r="E5" s="30">
        <v>2850</v>
      </c>
      <c r="F5" s="554"/>
      <c r="G5" s="345"/>
      <c r="H5" s="549"/>
      <c r="I5" s="241"/>
      <c r="J5" s="245" t="s">
        <v>227</v>
      </c>
      <c r="K5" s="29"/>
      <c r="L5" s="30">
        <v>700</v>
      </c>
      <c r="M5" s="537"/>
      <c r="N5" s="244"/>
      <c r="O5" s="245"/>
      <c r="P5" s="29"/>
      <c r="Q5" s="243"/>
      <c r="R5" s="184"/>
      <c r="S5" s="244"/>
      <c r="T5" s="245"/>
      <c r="U5" s="29"/>
      <c r="V5" s="30"/>
      <c r="W5" s="346"/>
      <c r="X5" s="246"/>
      <c r="Y5" s="37"/>
      <c r="Z5" s="247"/>
      <c r="AA5" s="248"/>
    </row>
    <row r="6" spans="1:27" s="203" customFormat="1" ht="13.5" customHeight="1">
      <c r="A6" s="32"/>
      <c r="B6" s="168"/>
      <c r="C6" s="18" t="s">
        <v>393</v>
      </c>
      <c r="D6" s="33" t="s">
        <v>525</v>
      </c>
      <c r="E6" s="34">
        <v>1400</v>
      </c>
      <c r="F6" s="555"/>
      <c r="G6" s="347"/>
      <c r="H6" s="538"/>
      <c r="I6" s="249"/>
      <c r="J6" s="43"/>
      <c r="K6" s="33"/>
      <c r="L6" s="250"/>
      <c r="M6" s="186"/>
      <c r="N6" s="159"/>
      <c r="O6" s="43"/>
      <c r="P6" s="33"/>
      <c r="Q6" s="250"/>
      <c r="R6" s="186"/>
      <c r="S6" s="159"/>
      <c r="T6" s="43"/>
      <c r="U6" s="33"/>
      <c r="V6" s="250"/>
      <c r="W6" s="186"/>
      <c r="X6" s="193"/>
      <c r="Y6" s="37"/>
      <c r="Z6" s="247"/>
      <c r="AA6" s="248"/>
    </row>
    <row r="7" spans="1:27" s="203" customFormat="1" ht="13.5" customHeight="1">
      <c r="A7" s="32"/>
      <c r="B7" s="168"/>
      <c r="C7" s="18" t="s">
        <v>394</v>
      </c>
      <c r="D7" s="33" t="s">
        <v>525</v>
      </c>
      <c r="E7" s="34">
        <v>1500</v>
      </c>
      <c r="F7" s="555"/>
      <c r="G7" s="347"/>
      <c r="H7" s="538"/>
      <c r="I7" s="249"/>
      <c r="J7" s="43"/>
      <c r="K7" s="33"/>
      <c r="L7" s="250"/>
      <c r="M7" s="186"/>
      <c r="N7" s="159"/>
      <c r="O7" s="43"/>
      <c r="P7" s="33"/>
      <c r="Q7" s="250"/>
      <c r="R7" s="186"/>
      <c r="S7" s="159"/>
      <c r="T7" s="43"/>
      <c r="U7" s="33"/>
      <c r="V7" s="250"/>
      <c r="W7" s="186"/>
      <c r="X7" s="193"/>
      <c r="Y7" s="37"/>
      <c r="Z7" s="247"/>
      <c r="AA7" s="248"/>
    </row>
    <row r="8" spans="1:27" s="203" customFormat="1" ht="13.5" customHeight="1">
      <c r="A8" s="32"/>
      <c r="B8" s="168"/>
      <c r="C8" s="18" t="s">
        <v>395</v>
      </c>
      <c r="D8" s="33" t="s">
        <v>525</v>
      </c>
      <c r="E8" s="34">
        <v>5500</v>
      </c>
      <c r="F8" s="555"/>
      <c r="G8" s="347"/>
      <c r="H8" s="538"/>
      <c r="I8" s="249"/>
      <c r="J8" s="43"/>
      <c r="K8" s="33"/>
      <c r="L8" s="250"/>
      <c r="M8" s="186"/>
      <c r="N8" s="159"/>
      <c r="O8" s="18"/>
      <c r="P8" s="33"/>
      <c r="Q8" s="250"/>
      <c r="R8" s="186"/>
      <c r="S8" s="159"/>
      <c r="T8" s="43"/>
      <c r="U8" s="33"/>
      <c r="V8" s="250"/>
      <c r="W8" s="186"/>
      <c r="X8" s="193"/>
      <c r="Y8" s="37"/>
      <c r="Z8" s="247"/>
      <c r="AA8" s="248"/>
    </row>
    <row r="9" spans="1:27" s="203" customFormat="1" ht="13.5" customHeight="1">
      <c r="A9" s="32"/>
      <c r="B9" s="168"/>
      <c r="C9" s="18" t="s">
        <v>449</v>
      </c>
      <c r="D9" s="604" t="s">
        <v>526</v>
      </c>
      <c r="E9" s="34">
        <v>1750</v>
      </c>
      <c r="F9" s="555"/>
      <c r="G9" s="375"/>
      <c r="H9" s="538"/>
      <c r="I9" s="249"/>
      <c r="J9" s="265"/>
      <c r="K9" s="41"/>
      <c r="L9" s="250"/>
      <c r="M9" s="186"/>
      <c r="N9" s="159"/>
      <c r="O9" s="43"/>
      <c r="P9" s="41"/>
      <c r="Q9" s="250"/>
      <c r="R9" s="186"/>
      <c r="S9" s="159"/>
      <c r="T9" s="257"/>
      <c r="U9" s="41"/>
      <c r="V9" s="250"/>
      <c r="W9" s="186"/>
      <c r="X9" s="193"/>
      <c r="Y9" s="37"/>
      <c r="Z9" s="247"/>
      <c r="AA9" s="248"/>
    </row>
    <row r="10" spans="1:27" s="203" customFormat="1" ht="13.5" customHeight="1">
      <c r="A10" s="32"/>
      <c r="B10" s="530"/>
      <c r="C10" s="350"/>
      <c r="D10" s="371"/>
      <c r="E10" s="55"/>
      <c r="F10" s="196"/>
      <c r="G10" s="55"/>
      <c r="H10" s="529"/>
      <c r="I10" s="249"/>
      <c r="J10" s="43"/>
      <c r="K10" s="33"/>
      <c r="L10" s="250"/>
      <c r="M10" s="186"/>
      <c r="N10" s="159"/>
      <c r="O10" s="43"/>
      <c r="P10" s="33"/>
      <c r="Q10" s="250"/>
      <c r="R10" s="186"/>
      <c r="S10" s="159"/>
      <c r="T10" s="43"/>
      <c r="U10" s="33"/>
      <c r="V10" s="250"/>
      <c r="W10" s="186"/>
      <c r="X10" s="193"/>
      <c r="Y10" s="37"/>
      <c r="Z10" s="247"/>
      <c r="AA10" s="248"/>
    </row>
    <row r="11" spans="1:27" s="203" customFormat="1" ht="13.5" customHeight="1">
      <c r="A11" s="32"/>
      <c r="B11" s="168"/>
      <c r="C11" s="18"/>
      <c r="D11" s="41"/>
      <c r="E11" s="34"/>
      <c r="F11" s="194"/>
      <c r="G11" s="375"/>
      <c r="H11" s="348"/>
      <c r="I11" s="249"/>
      <c r="J11" s="265"/>
      <c r="K11" s="41"/>
      <c r="L11" s="250"/>
      <c r="M11" s="186"/>
      <c r="N11" s="159"/>
      <c r="O11" s="43"/>
      <c r="P11" s="41"/>
      <c r="Q11" s="250"/>
      <c r="R11" s="186"/>
      <c r="S11" s="159"/>
      <c r="T11" s="43"/>
      <c r="U11" s="41"/>
      <c r="V11" s="250"/>
      <c r="W11" s="186"/>
      <c r="X11" s="193"/>
      <c r="Y11" s="37"/>
      <c r="Z11" s="247"/>
      <c r="AA11" s="248"/>
    </row>
    <row r="12" spans="1:27" s="203" customFormat="1" ht="13.5" customHeight="1">
      <c r="A12" s="32"/>
      <c r="B12" s="375"/>
      <c r="C12" s="347"/>
      <c r="D12" s="372"/>
      <c r="E12" s="55"/>
      <c r="F12" s="196"/>
      <c r="G12" s="55"/>
      <c r="H12" s="529"/>
      <c r="I12" s="249"/>
      <c r="J12" s="43"/>
      <c r="K12" s="33"/>
      <c r="L12" s="250"/>
      <c r="M12" s="186"/>
      <c r="N12" s="159"/>
      <c r="O12" s="43"/>
      <c r="P12" s="33"/>
      <c r="Q12" s="250"/>
      <c r="R12" s="186"/>
      <c r="S12" s="159"/>
      <c r="T12" s="43"/>
      <c r="U12" s="33"/>
      <c r="V12" s="250"/>
      <c r="W12" s="186"/>
      <c r="X12" s="193"/>
      <c r="Y12" s="37"/>
      <c r="Z12" s="247"/>
      <c r="AA12" s="248"/>
    </row>
    <row r="13" spans="1:27" s="203" customFormat="1" ht="13.5" customHeight="1">
      <c r="A13" s="44"/>
      <c r="B13" s="180"/>
      <c r="C13" s="17"/>
      <c r="D13" s="54"/>
      <c r="E13" s="34"/>
      <c r="F13" s="194"/>
      <c r="G13" s="349"/>
      <c r="H13" s="351"/>
      <c r="I13" s="256"/>
      <c r="J13" s="257"/>
      <c r="K13" s="46"/>
      <c r="L13" s="258"/>
      <c r="M13" s="189"/>
      <c r="N13" s="160"/>
      <c r="O13" s="257"/>
      <c r="P13" s="46"/>
      <c r="Q13" s="258"/>
      <c r="R13" s="189"/>
      <c r="S13" s="160"/>
      <c r="T13" s="257"/>
      <c r="U13" s="46"/>
      <c r="V13" s="258"/>
      <c r="W13" s="189"/>
      <c r="X13" s="193"/>
      <c r="Y13" s="37"/>
      <c r="Z13" s="247"/>
      <c r="AA13" s="248"/>
    </row>
    <row r="14" spans="1:27" s="77" customFormat="1" ht="13.5" customHeight="1">
      <c r="A14" s="62"/>
      <c r="B14" s="179"/>
      <c r="C14" s="165" t="str">
        <f>CONCATENATE(FIXED(COUNTA(C5:C13),0,0),"　店")</f>
        <v>5　店</v>
      </c>
      <c r="D14" s="166"/>
      <c r="E14" s="531">
        <f>SUM(E5:E13)</f>
        <v>13000</v>
      </c>
      <c r="F14" s="123">
        <f>SUM(F5:F13)</f>
        <v>0</v>
      </c>
      <c r="G14" s="94"/>
      <c r="H14" s="260"/>
      <c r="I14" s="183"/>
      <c r="J14" s="165" t="str">
        <f>CONCATENATE(FIXED(COUNTA(J5:J13),0,0),"　店")</f>
        <v>1　店</v>
      </c>
      <c r="K14" s="166"/>
      <c r="L14" s="94">
        <f>SUM(L5:L13)</f>
        <v>700</v>
      </c>
      <c r="M14" s="260">
        <f>SUM(M5:N13)</f>
        <v>0</v>
      </c>
      <c r="N14" s="261"/>
      <c r="O14" s="165"/>
      <c r="P14" s="166"/>
      <c r="Q14" s="94"/>
      <c r="R14" s="260"/>
      <c r="S14" s="261"/>
      <c r="T14" s="165"/>
      <c r="U14" s="166"/>
      <c r="V14" s="94"/>
      <c r="W14" s="260"/>
      <c r="X14" s="177"/>
      <c r="Y14" s="177"/>
      <c r="Z14" s="262"/>
      <c r="AA14" s="263"/>
    </row>
    <row r="15" spans="3:15" ht="24" customHeight="1">
      <c r="C15" s="22" t="s">
        <v>82</v>
      </c>
      <c r="D15" s="22"/>
      <c r="E15" s="22"/>
      <c r="F15" s="22"/>
      <c r="G15" s="199"/>
      <c r="H15" s="200"/>
      <c r="J15" s="24"/>
      <c r="K15" s="25" t="s">
        <v>3</v>
      </c>
      <c r="L15" s="635">
        <f>E36+G36+L36+Q36+V36</f>
        <v>40600</v>
      </c>
      <c r="M15" s="635"/>
      <c r="N15" s="24"/>
      <c r="O15" s="26" t="s">
        <v>0</v>
      </c>
    </row>
    <row r="16" spans="1:27" s="203" customFormat="1" ht="13.5" customHeight="1">
      <c r="A16" s="307" t="s">
        <v>2</v>
      </c>
      <c r="B16" s="626" t="s">
        <v>1</v>
      </c>
      <c r="C16" s="627"/>
      <c r="D16" s="627"/>
      <c r="E16" s="627"/>
      <c r="F16" s="378" t="s">
        <v>444</v>
      </c>
      <c r="G16" s="155"/>
      <c r="H16" s="379"/>
      <c r="I16" s="636" t="s">
        <v>4</v>
      </c>
      <c r="J16" s="636"/>
      <c r="K16" s="636"/>
      <c r="L16" s="636"/>
      <c r="M16" s="378" t="s">
        <v>444</v>
      </c>
      <c r="N16" s="643" t="s">
        <v>5</v>
      </c>
      <c r="O16" s="636"/>
      <c r="P16" s="636"/>
      <c r="Q16" s="636"/>
      <c r="R16" s="378" t="s">
        <v>444</v>
      </c>
      <c r="S16" s="643" t="s">
        <v>6</v>
      </c>
      <c r="T16" s="636"/>
      <c r="U16" s="636"/>
      <c r="V16" s="636"/>
      <c r="W16" s="378" t="s">
        <v>444</v>
      </c>
      <c r="X16" s="636"/>
      <c r="Y16" s="636"/>
      <c r="Z16" s="636"/>
      <c r="AA16" s="655"/>
    </row>
    <row r="17" spans="1:27" s="203" customFormat="1" ht="13.5" customHeight="1">
      <c r="A17" s="710" t="s">
        <v>396</v>
      </c>
      <c r="B17" s="167"/>
      <c r="C17" s="28" t="s">
        <v>397</v>
      </c>
      <c r="D17" s="29" t="s">
        <v>506</v>
      </c>
      <c r="E17" s="30">
        <v>1800</v>
      </c>
      <c r="F17" s="554"/>
      <c r="G17" s="345"/>
      <c r="H17" s="537"/>
      <c r="I17" s="241"/>
      <c r="J17" s="245" t="s">
        <v>242</v>
      </c>
      <c r="K17" s="29"/>
      <c r="L17" s="30">
        <v>1250</v>
      </c>
      <c r="M17" s="537"/>
      <c r="N17" s="244"/>
      <c r="O17" s="245"/>
      <c r="P17" s="29"/>
      <c r="Q17" s="30"/>
      <c r="R17" s="346"/>
      <c r="S17" s="244"/>
      <c r="T17" s="245" t="s">
        <v>245</v>
      </c>
      <c r="U17" s="29"/>
      <c r="V17" s="30">
        <v>100</v>
      </c>
      <c r="W17" s="537"/>
      <c r="X17" s="104"/>
      <c r="Y17" s="59"/>
      <c r="Z17" s="60"/>
      <c r="AA17" s="61"/>
    </row>
    <row r="18" spans="1:27" s="203" customFormat="1" ht="13.5" customHeight="1">
      <c r="A18" s="711"/>
      <c r="B18" s="168"/>
      <c r="C18" s="18" t="s">
        <v>398</v>
      </c>
      <c r="D18" s="33" t="s">
        <v>506</v>
      </c>
      <c r="E18" s="34">
        <v>2500</v>
      </c>
      <c r="F18" s="555"/>
      <c r="G18" s="347"/>
      <c r="H18" s="538"/>
      <c r="I18" s="249"/>
      <c r="J18" s="43"/>
      <c r="K18" s="33"/>
      <c r="L18" s="34"/>
      <c r="M18" s="348"/>
      <c r="N18" s="159"/>
      <c r="O18" s="43"/>
      <c r="P18" s="33"/>
      <c r="Q18" s="34"/>
      <c r="R18" s="348"/>
      <c r="S18" s="159"/>
      <c r="T18" s="43"/>
      <c r="U18" s="33"/>
      <c r="V18" s="34"/>
      <c r="W18" s="348"/>
      <c r="X18" s="124"/>
      <c r="Y18" s="108"/>
      <c r="Z18" s="108"/>
      <c r="AA18" s="109"/>
    </row>
    <row r="19" spans="1:27" s="203" customFormat="1" ht="13.5" customHeight="1">
      <c r="A19" s="711"/>
      <c r="B19" s="168"/>
      <c r="C19" s="18" t="s">
        <v>399</v>
      </c>
      <c r="D19" s="33" t="s">
        <v>506</v>
      </c>
      <c r="E19" s="34">
        <v>1350</v>
      </c>
      <c r="F19" s="555"/>
      <c r="G19" s="347"/>
      <c r="H19" s="538"/>
      <c r="I19" s="249"/>
      <c r="J19" s="43"/>
      <c r="K19" s="33"/>
      <c r="L19" s="34"/>
      <c r="M19" s="348"/>
      <c r="N19" s="159"/>
      <c r="O19" s="43"/>
      <c r="P19" s="33"/>
      <c r="Q19" s="34"/>
      <c r="R19" s="348"/>
      <c r="S19" s="159"/>
      <c r="T19" s="43"/>
      <c r="U19" s="33"/>
      <c r="V19" s="34"/>
      <c r="W19" s="348"/>
      <c r="X19" s="108"/>
      <c r="Y19" s="108"/>
      <c r="Z19" s="108"/>
      <c r="AA19" s="109"/>
    </row>
    <row r="20" spans="1:27" s="203" customFormat="1" ht="13.5" customHeight="1">
      <c r="A20" s="711"/>
      <c r="B20" s="168"/>
      <c r="C20" s="18" t="s">
        <v>308</v>
      </c>
      <c r="D20" s="33" t="s">
        <v>506</v>
      </c>
      <c r="E20" s="34">
        <v>1700</v>
      </c>
      <c r="F20" s="555"/>
      <c r="G20" s="347"/>
      <c r="H20" s="538"/>
      <c r="I20" s="249"/>
      <c r="J20" s="43"/>
      <c r="K20" s="33"/>
      <c r="L20" s="34"/>
      <c r="M20" s="348"/>
      <c r="N20" s="159"/>
      <c r="O20" s="265"/>
      <c r="P20" s="33"/>
      <c r="Q20" s="34"/>
      <c r="R20" s="348"/>
      <c r="S20" s="159"/>
      <c r="T20" s="43"/>
      <c r="U20" s="33"/>
      <c r="V20" s="34"/>
      <c r="W20" s="348"/>
      <c r="X20" s="108"/>
      <c r="Y20" s="108"/>
      <c r="Z20" s="108"/>
      <c r="AA20" s="109"/>
    </row>
    <row r="21" spans="1:27" s="203" customFormat="1" ht="13.5" customHeight="1">
      <c r="A21" s="711"/>
      <c r="B21" s="168"/>
      <c r="C21" s="18" t="s">
        <v>309</v>
      </c>
      <c r="D21" s="33" t="s">
        <v>506</v>
      </c>
      <c r="E21" s="34">
        <v>1350</v>
      </c>
      <c r="F21" s="555"/>
      <c r="G21" s="347"/>
      <c r="H21" s="538"/>
      <c r="I21" s="249"/>
      <c r="J21" s="43"/>
      <c r="K21" s="33"/>
      <c r="L21" s="34"/>
      <c r="M21" s="348"/>
      <c r="N21" s="159"/>
      <c r="O21" s="265"/>
      <c r="P21" s="33"/>
      <c r="Q21" s="34"/>
      <c r="R21" s="348"/>
      <c r="S21" s="159"/>
      <c r="T21" s="43"/>
      <c r="U21" s="33"/>
      <c r="V21" s="34"/>
      <c r="W21" s="348"/>
      <c r="X21" s="58"/>
      <c r="Y21" s="59"/>
      <c r="Z21" s="60"/>
      <c r="AA21" s="61"/>
    </row>
    <row r="22" spans="1:27" s="203" customFormat="1" ht="13.5" customHeight="1">
      <c r="A22" s="711"/>
      <c r="B22" s="168"/>
      <c r="C22" s="18" t="s">
        <v>400</v>
      </c>
      <c r="D22" s="41" t="s">
        <v>506</v>
      </c>
      <c r="E22" s="34">
        <v>1300</v>
      </c>
      <c r="F22" s="555"/>
      <c r="G22" s="347"/>
      <c r="H22" s="538"/>
      <c r="I22" s="249"/>
      <c r="J22" s="43"/>
      <c r="K22" s="33"/>
      <c r="L22" s="34"/>
      <c r="M22" s="348"/>
      <c r="N22" s="159"/>
      <c r="O22" s="43"/>
      <c r="P22" s="33"/>
      <c r="Q22" s="34"/>
      <c r="R22" s="348"/>
      <c r="S22" s="159"/>
      <c r="T22" s="43"/>
      <c r="U22" s="33"/>
      <c r="V22" s="34"/>
      <c r="W22" s="348"/>
      <c r="X22" s="238"/>
      <c r="Y22" s="153"/>
      <c r="Z22" s="153"/>
      <c r="AA22" s="154"/>
    </row>
    <row r="23" spans="1:27" s="203" customFormat="1" ht="13.5" customHeight="1">
      <c r="A23" s="712"/>
      <c r="B23" s="212" t="s">
        <v>401</v>
      </c>
      <c r="C23" s="84" t="s">
        <v>402</v>
      </c>
      <c r="D23" s="125" t="s">
        <v>506</v>
      </c>
      <c r="E23" s="86">
        <v>1650</v>
      </c>
      <c r="F23" s="566"/>
      <c r="G23" s="354"/>
      <c r="H23" s="550"/>
      <c r="I23" s="309"/>
      <c r="J23" s="90"/>
      <c r="K23" s="85"/>
      <c r="L23" s="86"/>
      <c r="M23" s="351"/>
      <c r="N23" s="270"/>
      <c r="O23" s="90"/>
      <c r="P23" s="85"/>
      <c r="Q23" s="86"/>
      <c r="R23" s="351"/>
      <c r="S23" s="270"/>
      <c r="T23" s="90"/>
      <c r="U23" s="85"/>
      <c r="V23" s="86"/>
      <c r="W23" s="351"/>
      <c r="X23" s="152" t="s">
        <v>413</v>
      </c>
      <c r="Y23" s="152"/>
      <c r="Z23" s="152"/>
      <c r="AA23" s="61"/>
    </row>
    <row r="24" spans="1:27" s="203" customFormat="1" ht="13.5" customHeight="1">
      <c r="A24" s="710" t="s">
        <v>403</v>
      </c>
      <c r="B24" s="167"/>
      <c r="C24" s="17" t="s">
        <v>404</v>
      </c>
      <c r="D24" s="54" t="s">
        <v>506</v>
      </c>
      <c r="E24" s="55">
        <v>2950</v>
      </c>
      <c r="F24" s="567"/>
      <c r="G24" s="350"/>
      <c r="H24" s="551"/>
      <c r="I24" s="310"/>
      <c r="J24" s="264" t="s">
        <v>243</v>
      </c>
      <c r="K24" s="54"/>
      <c r="L24" s="55">
        <v>700</v>
      </c>
      <c r="M24" s="551"/>
      <c r="N24" s="272"/>
      <c r="O24" s="264"/>
      <c r="P24" s="54"/>
      <c r="Q24" s="55"/>
      <c r="R24" s="356"/>
      <c r="S24" s="272"/>
      <c r="T24" s="264"/>
      <c r="U24" s="54"/>
      <c r="V24" s="55"/>
      <c r="W24" s="356"/>
      <c r="X24" s="742" t="s">
        <v>563</v>
      </c>
      <c r="Y24" s="773"/>
      <c r="Z24" s="773"/>
      <c r="AA24" s="744"/>
    </row>
    <row r="25" spans="1:27" s="203" customFormat="1" ht="13.5" customHeight="1">
      <c r="A25" s="712"/>
      <c r="B25" s="176"/>
      <c r="C25" s="84" t="s">
        <v>405</v>
      </c>
      <c r="D25" s="85" t="s">
        <v>506</v>
      </c>
      <c r="E25" s="86">
        <v>2800</v>
      </c>
      <c r="F25" s="566"/>
      <c r="G25" s="354"/>
      <c r="H25" s="550"/>
      <c r="I25" s="309"/>
      <c r="J25" s="90"/>
      <c r="K25" s="85"/>
      <c r="L25" s="86"/>
      <c r="M25" s="351"/>
      <c r="N25" s="270"/>
      <c r="O25" s="90"/>
      <c r="P25" s="85"/>
      <c r="Q25" s="86"/>
      <c r="R25" s="351"/>
      <c r="S25" s="270"/>
      <c r="T25" s="90"/>
      <c r="U25" s="85"/>
      <c r="V25" s="86"/>
      <c r="W25" s="351"/>
      <c r="X25" s="742"/>
      <c r="Y25" s="773"/>
      <c r="Z25" s="773"/>
      <c r="AA25" s="744"/>
    </row>
    <row r="26" spans="1:27" s="203" customFormat="1" ht="13.5" customHeight="1">
      <c r="A26" s="710" t="s">
        <v>406</v>
      </c>
      <c r="B26" s="167"/>
      <c r="C26" s="28" t="s">
        <v>144</v>
      </c>
      <c r="D26" s="29" t="s">
        <v>545</v>
      </c>
      <c r="E26" s="30">
        <v>7100</v>
      </c>
      <c r="F26" s="568"/>
      <c r="G26" s="345"/>
      <c r="H26" s="549"/>
      <c r="I26" s="241"/>
      <c r="J26" s="245" t="s">
        <v>144</v>
      </c>
      <c r="K26" s="29"/>
      <c r="L26" s="30">
        <v>1150</v>
      </c>
      <c r="M26" s="549"/>
      <c r="N26" s="244"/>
      <c r="O26" s="245"/>
      <c r="P26" s="29"/>
      <c r="Q26" s="30"/>
      <c r="R26" s="549"/>
      <c r="S26" s="244"/>
      <c r="T26" s="245" t="s">
        <v>144</v>
      </c>
      <c r="U26" s="29"/>
      <c r="V26" s="30">
        <v>300</v>
      </c>
      <c r="W26" s="549"/>
      <c r="X26" s="337"/>
      <c r="Y26" s="152"/>
      <c r="Z26" s="152"/>
      <c r="AA26" s="61"/>
    </row>
    <row r="27" spans="1:27" s="203" customFormat="1" ht="13.5" customHeight="1">
      <c r="A27" s="712"/>
      <c r="B27" s="176"/>
      <c r="C27" s="84" t="s">
        <v>407</v>
      </c>
      <c r="D27" s="85" t="s">
        <v>506</v>
      </c>
      <c r="E27" s="86">
        <v>1750</v>
      </c>
      <c r="F27" s="566"/>
      <c r="G27" s="354"/>
      <c r="H27" s="550"/>
      <c r="I27" s="309"/>
      <c r="J27" s="90"/>
      <c r="K27" s="85"/>
      <c r="L27" s="86"/>
      <c r="M27" s="351"/>
      <c r="N27" s="270"/>
      <c r="O27" s="90"/>
      <c r="P27" s="85"/>
      <c r="Q27" s="86"/>
      <c r="R27" s="351"/>
      <c r="S27" s="270"/>
      <c r="T27" s="90"/>
      <c r="U27" s="85"/>
      <c r="V27" s="86"/>
      <c r="W27" s="351"/>
      <c r="X27" s="334"/>
      <c r="Y27" s="334"/>
      <c r="Z27" s="334"/>
      <c r="AA27" s="52"/>
    </row>
    <row r="28" spans="1:27" s="203" customFormat="1" ht="13.5" customHeight="1">
      <c r="A28" s="710" t="s">
        <v>408</v>
      </c>
      <c r="B28" s="167"/>
      <c r="C28" s="28" t="s">
        <v>145</v>
      </c>
      <c r="D28" s="54" t="s">
        <v>506</v>
      </c>
      <c r="E28" s="30">
        <v>3250</v>
      </c>
      <c r="F28" s="568"/>
      <c r="G28" s="345"/>
      <c r="H28" s="549"/>
      <c r="I28" s="241"/>
      <c r="J28" s="245" t="s">
        <v>145</v>
      </c>
      <c r="K28" s="29"/>
      <c r="L28" s="30">
        <v>250</v>
      </c>
      <c r="M28" s="549"/>
      <c r="N28" s="244"/>
      <c r="O28" s="245"/>
      <c r="P28" s="54"/>
      <c r="Q28" s="30"/>
      <c r="R28" s="353"/>
      <c r="S28" s="244"/>
      <c r="T28" s="245"/>
      <c r="U28" s="29"/>
      <c r="V28" s="30"/>
      <c r="W28" s="353"/>
      <c r="X28" s="742"/>
      <c r="Y28" s="773"/>
      <c r="Z28" s="773"/>
      <c r="AA28" s="744"/>
    </row>
    <row r="29" spans="1:27" s="203" customFormat="1" ht="13.5" customHeight="1">
      <c r="A29" s="711"/>
      <c r="B29" s="168"/>
      <c r="C29" s="18" t="s">
        <v>409</v>
      </c>
      <c r="D29" s="604" t="s">
        <v>526</v>
      </c>
      <c r="E29" s="34">
        <v>2550</v>
      </c>
      <c r="F29" s="555"/>
      <c r="G29" s="347"/>
      <c r="H29" s="538"/>
      <c r="I29" s="249"/>
      <c r="J29" s="43"/>
      <c r="K29" s="33"/>
      <c r="L29" s="34"/>
      <c r="M29" s="538"/>
      <c r="N29" s="159"/>
      <c r="O29" s="43"/>
      <c r="P29" s="33"/>
      <c r="Q29" s="34"/>
      <c r="R29" s="348"/>
      <c r="S29" s="159"/>
      <c r="T29" s="43"/>
      <c r="U29" s="33"/>
      <c r="V29" s="34"/>
      <c r="W29" s="348"/>
      <c r="X29" s="742"/>
      <c r="Y29" s="773"/>
      <c r="Z29" s="773"/>
      <c r="AA29" s="744"/>
    </row>
    <row r="30" spans="1:27" s="203" customFormat="1" ht="13.5" customHeight="1">
      <c r="A30" s="712"/>
      <c r="B30" s="176"/>
      <c r="C30" s="84"/>
      <c r="D30" s="85"/>
      <c r="E30" s="86"/>
      <c r="F30" s="195"/>
      <c r="G30" s="354"/>
      <c r="H30" s="351"/>
      <c r="I30" s="309"/>
      <c r="J30" s="90"/>
      <c r="K30" s="85"/>
      <c r="L30" s="86"/>
      <c r="M30" s="351"/>
      <c r="N30" s="270"/>
      <c r="O30" s="90"/>
      <c r="P30" s="85"/>
      <c r="Q30" s="86"/>
      <c r="R30" s="351"/>
      <c r="S30" s="270"/>
      <c r="T30" s="90"/>
      <c r="U30" s="85"/>
      <c r="V30" s="86"/>
      <c r="W30" s="351"/>
      <c r="X30" s="338"/>
      <c r="Y30" s="335"/>
      <c r="Z30" s="335"/>
      <c r="AA30" s="336"/>
    </row>
    <row r="31" spans="1:27" s="203" customFormat="1" ht="13.5" customHeight="1">
      <c r="A31" s="711" t="s">
        <v>176</v>
      </c>
      <c r="B31" s="180"/>
      <c r="C31" s="17" t="s">
        <v>410</v>
      </c>
      <c r="D31" s="54" t="s">
        <v>506</v>
      </c>
      <c r="E31" s="55">
        <v>1350</v>
      </c>
      <c r="F31" s="567"/>
      <c r="G31" s="350"/>
      <c r="H31" s="551"/>
      <c r="I31" s="310"/>
      <c r="J31" s="264" t="s">
        <v>244</v>
      </c>
      <c r="K31" s="54"/>
      <c r="L31" s="55">
        <v>200</v>
      </c>
      <c r="M31" s="551"/>
      <c r="N31" s="272"/>
      <c r="O31" s="264"/>
      <c r="P31" s="54"/>
      <c r="Q31" s="55"/>
      <c r="R31" s="356"/>
      <c r="S31" s="272"/>
      <c r="T31" s="264"/>
      <c r="U31" s="54"/>
      <c r="V31" s="55"/>
      <c r="W31" s="356"/>
      <c r="X31" s="335"/>
      <c r="Y31" s="335"/>
      <c r="Z31" s="335"/>
      <c r="AA31" s="336"/>
    </row>
    <row r="32" spans="1:27" s="203" customFormat="1" ht="13.5" customHeight="1">
      <c r="A32" s="711"/>
      <c r="B32" s="168"/>
      <c r="C32" s="18" t="s">
        <v>146</v>
      </c>
      <c r="D32" s="33" t="s">
        <v>506</v>
      </c>
      <c r="E32" s="34">
        <v>1150</v>
      </c>
      <c r="F32" s="555"/>
      <c r="G32" s="347"/>
      <c r="H32" s="538"/>
      <c r="I32" s="249"/>
      <c r="J32" s="43" t="s">
        <v>146</v>
      </c>
      <c r="K32" s="33"/>
      <c r="L32" s="34">
        <v>200</v>
      </c>
      <c r="M32" s="538"/>
      <c r="N32" s="159"/>
      <c r="O32" s="43"/>
      <c r="P32" s="33"/>
      <c r="Q32" s="34"/>
      <c r="R32" s="348"/>
      <c r="S32" s="159"/>
      <c r="T32" s="43" t="s">
        <v>146</v>
      </c>
      <c r="U32" s="33"/>
      <c r="V32" s="34">
        <v>150</v>
      </c>
      <c r="W32" s="538"/>
      <c r="X32" s="334"/>
      <c r="Y32" s="334"/>
      <c r="Z32" s="334"/>
      <c r="AA32" s="52"/>
    </row>
    <row r="33" spans="1:27" s="203" customFormat="1" ht="13.5" customHeight="1">
      <c r="A33" s="782"/>
      <c r="B33" s="204" t="s">
        <v>411</v>
      </c>
      <c r="C33" s="18" t="s">
        <v>412</v>
      </c>
      <c r="D33" s="33" t="s">
        <v>527</v>
      </c>
      <c r="E33" s="34">
        <v>1650</v>
      </c>
      <c r="F33" s="555"/>
      <c r="G33" s="347"/>
      <c r="H33" s="538"/>
      <c r="I33" s="249"/>
      <c r="J33" s="43"/>
      <c r="K33" s="33"/>
      <c r="L33" s="34"/>
      <c r="M33" s="348"/>
      <c r="N33" s="159"/>
      <c r="O33" s="43"/>
      <c r="P33" s="33"/>
      <c r="Q33" s="34"/>
      <c r="R33" s="348"/>
      <c r="S33" s="159"/>
      <c r="T33" s="43" t="s">
        <v>313</v>
      </c>
      <c r="U33" s="33"/>
      <c r="V33" s="34">
        <v>100</v>
      </c>
      <c r="W33" s="538"/>
      <c r="X33" s="152" t="s">
        <v>414</v>
      </c>
      <c r="Y33" s="152"/>
      <c r="Z33" s="152"/>
      <c r="AA33" s="61"/>
    </row>
    <row r="34" spans="1:27" s="203" customFormat="1" ht="13.5" customHeight="1">
      <c r="A34" s="32"/>
      <c r="B34" s="180"/>
      <c r="C34" s="18"/>
      <c r="D34" s="33"/>
      <c r="E34" s="34"/>
      <c r="F34" s="194"/>
      <c r="G34" s="347"/>
      <c r="H34" s="348"/>
      <c r="I34" s="249"/>
      <c r="J34" s="43"/>
      <c r="K34" s="33"/>
      <c r="L34" s="34"/>
      <c r="M34" s="348"/>
      <c r="N34" s="159"/>
      <c r="O34" s="43"/>
      <c r="P34" s="33"/>
      <c r="Q34" s="34"/>
      <c r="R34" s="348"/>
      <c r="S34" s="159"/>
      <c r="T34" s="43"/>
      <c r="U34" s="33"/>
      <c r="V34" s="34"/>
      <c r="W34" s="348"/>
      <c r="X34" s="152"/>
      <c r="Y34" s="152"/>
      <c r="Z34" s="152"/>
      <c r="AA34" s="61"/>
    </row>
    <row r="35" spans="1:27" s="203" customFormat="1" ht="13.5" customHeight="1">
      <c r="A35" s="44"/>
      <c r="B35" s="171"/>
      <c r="C35" s="45"/>
      <c r="D35" s="46"/>
      <c r="E35" s="47"/>
      <c r="F35" s="195"/>
      <c r="G35" s="349"/>
      <c r="H35" s="351"/>
      <c r="I35" s="256"/>
      <c r="J35" s="257"/>
      <c r="K35" s="46"/>
      <c r="L35" s="47"/>
      <c r="M35" s="351"/>
      <c r="N35" s="160"/>
      <c r="O35" s="257"/>
      <c r="P35" s="46"/>
      <c r="Q35" s="47"/>
      <c r="R35" s="351"/>
      <c r="S35" s="160"/>
      <c r="T35" s="257"/>
      <c r="U35" s="46"/>
      <c r="V35" s="47"/>
      <c r="W35" s="351"/>
      <c r="X35" s="58"/>
      <c r="Y35" s="342"/>
      <c r="Z35" s="58"/>
      <c r="AA35" s="386"/>
    </row>
    <row r="36" spans="1:27" s="203" customFormat="1" ht="13.5" customHeight="1">
      <c r="A36" s="62"/>
      <c r="B36" s="179"/>
      <c r="C36" s="165" t="str">
        <f>CONCATENATE(FIXED(COUNTA(C17:C35),0,0),"　店")</f>
        <v>16　店</v>
      </c>
      <c r="D36" s="166"/>
      <c r="E36" s="94">
        <f>SUM(E17:E35)</f>
        <v>36200</v>
      </c>
      <c r="F36" s="123">
        <f>SUM(F17:F35)</f>
        <v>0</v>
      </c>
      <c r="G36" s="183"/>
      <c r="H36" s="260"/>
      <c r="I36" s="183"/>
      <c r="J36" s="165" t="str">
        <f>CONCATENATE(FIXED(COUNTA(J17:J35),0,0),"　店")</f>
        <v>6　店</v>
      </c>
      <c r="K36" s="166"/>
      <c r="L36" s="94">
        <f>SUM(L17:L35)</f>
        <v>3750</v>
      </c>
      <c r="M36" s="260">
        <f>SUM(M17:N35)</f>
        <v>0</v>
      </c>
      <c r="N36" s="261"/>
      <c r="O36" s="165"/>
      <c r="P36" s="166"/>
      <c r="Q36" s="94">
        <f>SUM(Q17:Q35)</f>
        <v>0</v>
      </c>
      <c r="R36" s="260">
        <f>SUM(R17:R35)</f>
        <v>0</v>
      </c>
      <c r="S36" s="261"/>
      <c r="T36" s="165" t="str">
        <f>CONCATENATE(FIXED(COUNTA(T17:T35),0,0),"　店")</f>
        <v>4　店</v>
      </c>
      <c r="U36" s="166"/>
      <c r="V36" s="94">
        <f>SUM(V17:V35)</f>
        <v>650</v>
      </c>
      <c r="W36" s="260">
        <f>SUM(W17:W35)</f>
        <v>0</v>
      </c>
      <c r="X36" s="198"/>
      <c r="Y36" s="198"/>
      <c r="Z36" s="198"/>
      <c r="AA36" s="382"/>
    </row>
    <row r="37" spans="1:27" ht="13.5">
      <c r="A37" s="609" t="str">
        <f>'表紙'!$A$34</f>
        <v>平成29年後期（8月1日以降）</v>
      </c>
      <c r="X37" s="134"/>
      <c r="Y37" s="134"/>
      <c r="Z37" s="648">
        <f>SUM('表紙'!A34)</f>
        <v>0</v>
      </c>
      <c r="AA37" s="648"/>
    </row>
  </sheetData>
  <sheetProtection formatCells="0"/>
  <mergeCells count="26">
    <mergeCell ref="T1:X1"/>
    <mergeCell ref="K2:Q2"/>
    <mergeCell ref="N16:Q16"/>
    <mergeCell ref="I4:L4"/>
    <mergeCell ref="I16:L16"/>
    <mergeCell ref="L3:M3"/>
    <mergeCell ref="N4:Q4"/>
    <mergeCell ref="T2:W2"/>
    <mergeCell ref="Y2:AA2"/>
    <mergeCell ref="B1:H2"/>
    <mergeCell ref="K1:Q1"/>
    <mergeCell ref="A24:A25"/>
    <mergeCell ref="A17:A23"/>
    <mergeCell ref="A31:A33"/>
    <mergeCell ref="A26:A27"/>
    <mergeCell ref="A28:A30"/>
    <mergeCell ref="X28:AA29"/>
    <mergeCell ref="X24:AA25"/>
    <mergeCell ref="Z37:AA37"/>
    <mergeCell ref="B16:E16"/>
    <mergeCell ref="X4:AA4"/>
    <mergeCell ref="X16:AA16"/>
    <mergeCell ref="L15:M15"/>
    <mergeCell ref="S4:V4"/>
    <mergeCell ref="S16:V16"/>
    <mergeCell ref="B4:E4"/>
  </mergeCells>
  <dataValidations count="2">
    <dataValidation type="whole" operator="lessThanOrEqual" allowBlank="1" showInputMessage="1" showErrorMessage="1" sqref="R17:R35 H17:H35 F5:F9 F17:F35 M17:M35 W17:W35 W5:W13 M5:M13 F11:F13 R5:R13">
      <formula1>Q17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ignoredErrors>
    <ignoredError sqref="B1 K1:K2 T1 Y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showGridLines="0" showZeros="0" view="pageBreakPreview" zoomScaleSheetLayoutView="100" zoomScalePageLayoutView="0" workbookViewId="0" topLeftCell="A1">
      <pane ySplit="4" topLeftCell="A14" activePane="bottomLeft" state="frozen"/>
      <selection pane="topLeft" activeCell="G31" sqref="G31"/>
      <selection pane="bottomLeft" activeCell="A40" sqref="A40"/>
    </sheetView>
  </sheetViews>
  <sheetFormatPr defaultColWidth="9.00390625" defaultRowHeight="13.5"/>
  <cols>
    <col min="1" max="1" width="8.125" style="6" customWidth="1"/>
    <col min="2" max="2" width="1.875" style="211" customWidth="1"/>
    <col min="3" max="3" width="11.50390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7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8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8" customWidth="1"/>
    <col min="19" max="19" width="0.37109375" style="6" customWidth="1"/>
    <col min="20" max="20" width="8.875" style="6" customWidth="1"/>
    <col min="21" max="21" width="2.125" style="6" customWidth="1"/>
    <col min="22" max="22" width="6.125" style="6" customWidth="1"/>
    <col min="23" max="23" width="6.125" style="128" customWidth="1"/>
    <col min="24" max="24" width="7.003906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250</v>
      </c>
      <c r="B1" s="649">
        <f>'表紙'!B1</f>
        <v>0</v>
      </c>
      <c r="C1" s="649"/>
      <c r="D1" s="649"/>
      <c r="E1" s="649"/>
      <c r="F1" s="649"/>
      <c r="G1" s="649"/>
      <c r="H1" s="650"/>
      <c r="I1" s="2" t="s">
        <v>251</v>
      </c>
      <c r="J1" s="19" t="s">
        <v>251</v>
      </c>
      <c r="K1" s="653">
        <f>'表紙'!G1</f>
        <v>0</v>
      </c>
      <c r="L1" s="653"/>
      <c r="M1" s="653"/>
      <c r="N1" s="653"/>
      <c r="O1" s="653"/>
      <c r="P1" s="653"/>
      <c r="Q1" s="653"/>
      <c r="R1" s="2" t="s">
        <v>347</v>
      </c>
      <c r="S1" s="157"/>
      <c r="T1" s="653">
        <f>'表紙'!M1</f>
        <v>0</v>
      </c>
      <c r="U1" s="653"/>
      <c r="V1" s="653"/>
      <c r="W1" s="653"/>
      <c r="X1" s="654"/>
      <c r="Y1" s="116" t="s">
        <v>348</v>
      </c>
      <c r="Z1" s="116"/>
      <c r="AA1" s="158"/>
    </row>
    <row r="2" spans="1:27" ht="27" customHeight="1">
      <c r="A2" s="7"/>
      <c r="B2" s="651"/>
      <c r="C2" s="651"/>
      <c r="D2" s="651"/>
      <c r="E2" s="651"/>
      <c r="F2" s="651"/>
      <c r="G2" s="651"/>
      <c r="H2" s="652"/>
      <c r="I2" s="2" t="s">
        <v>252</v>
      </c>
      <c r="J2" s="19" t="s">
        <v>252</v>
      </c>
      <c r="K2" s="653">
        <f>'表紙'!G2</f>
        <v>0</v>
      </c>
      <c r="L2" s="653"/>
      <c r="M2" s="653"/>
      <c r="N2" s="653"/>
      <c r="O2" s="653"/>
      <c r="P2" s="653"/>
      <c r="Q2" s="653"/>
      <c r="R2" s="2" t="s">
        <v>253</v>
      </c>
      <c r="S2" s="156"/>
      <c r="T2" s="644">
        <f>F39+H39+M39+R39+W39</f>
        <v>0</v>
      </c>
      <c r="U2" s="644"/>
      <c r="V2" s="644"/>
      <c r="W2" s="644"/>
      <c r="X2" s="577" t="s">
        <v>0</v>
      </c>
      <c r="Y2" s="645">
        <f>'表紙'!Q2</f>
        <v>0</v>
      </c>
      <c r="Z2" s="646"/>
      <c r="AA2" s="647"/>
    </row>
    <row r="3" spans="3:15" ht="24" customHeight="1">
      <c r="C3" s="22" t="s">
        <v>8</v>
      </c>
      <c r="D3" s="22"/>
      <c r="E3" s="22"/>
      <c r="F3" s="22"/>
      <c r="G3" s="23"/>
      <c r="H3" s="126"/>
      <c r="J3" s="24"/>
      <c r="K3" s="25" t="s">
        <v>3</v>
      </c>
      <c r="L3" s="635">
        <f>E39+G39+L39+Q39+V39</f>
        <v>104000</v>
      </c>
      <c r="M3" s="635"/>
      <c r="N3" s="24"/>
      <c r="O3" s="26" t="s">
        <v>0</v>
      </c>
    </row>
    <row r="4" spans="1:27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36"/>
      <c r="Y4" s="636"/>
      <c r="Z4" s="636"/>
      <c r="AA4" s="655"/>
    </row>
    <row r="5" spans="1:27" ht="13.5" customHeight="1">
      <c r="A5" s="27"/>
      <c r="B5" s="167"/>
      <c r="C5" s="28" t="s">
        <v>9</v>
      </c>
      <c r="D5" s="29" t="s">
        <v>455</v>
      </c>
      <c r="E5" s="30">
        <v>3000</v>
      </c>
      <c r="F5" s="533"/>
      <c r="G5" s="345"/>
      <c r="H5" s="537"/>
      <c r="I5" s="31"/>
      <c r="J5" s="245" t="s">
        <v>177</v>
      </c>
      <c r="K5" s="29" t="s">
        <v>461</v>
      </c>
      <c r="L5" s="30">
        <v>500</v>
      </c>
      <c r="M5" s="537"/>
      <c r="N5" s="244"/>
      <c r="O5" s="245" t="s">
        <v>16</v>
      </c>
      <c r="P5" s="29" t="s">
        <v>461</v>
      </c>
      <c r="Q5" s="30">
        <v>1000</v>
      </c>
      <c r="R5" s="537"/>
      <c r="S5" s="244"/>
      <c r="T5" s="245" t="s">
        <v>464</v>
      </c>
      <c r="U5" s="29"/>
      <c r="V5" s="30">
        <v>1100</v>
      </c>
      <c r="W5" s="537"/>
      <c r="X5" s="637" t="s">
        <v>551</v>
      </c>
      <c r="Y5" s="638"/>
      <c r="Z5" s="638"/>
      <c r="AA5" s="639"/>
    </row>
    <row r="6" spans="1:27" ht="13.5" customHeight="1">
      <c r="A6" s="32"/>
      <c r="B6" s="168"/>
      <c r="C6" s="18" t="s">
        <v>10</v>
      </c>
      <c r="D6" s="33" t="s">
        <v>455</v>
      </c>
      <c r="E6" s="34">
        <v>8850</v>
      </c>
      <c r="F6" s="534"/>
      <c r="G6" s="347"/>
      <c r="H6" s="538"/>
      <c r="I6" s="35"/>
      <c r="J6" s="43" t="s">
        <v>178</v>
      </c>
      <c r="K6" s="33" t="s">
        <v>461</v>
      </c>
      <c r="L6" s="34">
        <v>1000</v>
      </c>
      <c r="M6" s="538"/>
      <c r="N6" s="159"/>
      <c r="O6" s="43" t="s">
        <v>180</v>
      </c>
      <c r="P6" s="33" t="s">
        <v>461</v>
      </c>
      <c r="Q6" s="34">
        <v>900</v>
      </c>
      <c r="R6" s="538"/>
      <c r="S6" s="159"/>
      <c r="T6" s="43" t="s">
        <v>178</v>
      </c>
      <c r="U6" s="33"/>
      <c r="V6" s="34">
        <v>900</v>
      </c>
      <c r="W6" s="538"/>
      <c r="X6" s="640"/>
      <c r="Y6" s="641"/>
      <c r="Z6" s="641"/>
      <c r="AA6" s="642"/>
    </row>
    <row r="7" spans="1:30" ht="13.5" customHeight="1">
      <c r="A7" s="32"/>
      <c r="B7" s="168"/>
      <c r="C7" s="18" t="s">
        <v>11</v>
      </c>
      <c r="D7" s="33" t="s">
        <v>455</v>
      </c>
      <c r="E7" s="34">
        <v>7700</v>
      </c>
      <c r="F7" s="534"/>
      <c r="G7" s="347"/>
      <c r="H7" s="538"/>
      <c r="I7" s="35"/>
      <c r="J7" s="43" t="s">
        <v>9</v>
      </c>
      <c r="K7" s="33" t="s">
        <v>461</v>
      </c>
      <c r="L7" s="34">
        <v>600</v>
      </c>
      <c r="M7" s="538"/>
      <c r="N7" s="159"/>
      <c r="O7" s="43" t="s">
        <v>11</v>
      </c>
      <c r="P7" s="33" t="s">
        <v>461</v>
      </c>
      <c r="Q7" s="34">
        <v>950</v>
      </c>
      <c r="R7" s="538"/>
      <c r="S7" s="159"/>
      <c r="T7" s="43" t="s">
        <v>16</v>
      </c>
      <c r="U7" s="33"/>
      <c r="V7" s="34">
        <v>1200</v>
      </c>
      <c r="W7" s="538"/>
      <c r="X7" s="640"/>
      <c r="Y7" s="641"/>
      <c r="Z7" s="641"/>
      <c r="AA7" s="642"/>
      <c r="AB7" s="40"/>
      <c r="AC7" s="40"/>
      <c r="AD7" s="40"/>
    </row>
    <row r="8" spans="1:27" ht="13.5" customHeight="1">
      <c r="A8" s="32"/>
      <c r="B8" s="168"/>
      <c r="C8" s="18" t="s">
        <v>12</v>
      </c>
      <c r="D8" s="33" t="s">
        <v>456</v>
      </c>
      <c r="E8" s="34">
        <v>3800</v>
      </c>
      <c r="F8" s="534"/>
      <c r="G8" s="347"/>
      <c r="H8" s="538"/>
      <c r="I8" s="35"/>
      <c r="J8" s="43" t="s">
        <v>10</v>
      </c>
      <c r="K8" s="33" t="s">
        <v>461</v>
      </c>
      <c r="L8" s="34">
        <v>1800</v>
      </c>
      <c r="M8" s="538"/>
      <c r="N8" s="159"/>
      <c r="O8" s="43" t="s">
        <v>181</v>
      </c>
      <c r="P8" s="33" t="s">
        <v>461</v>
      </c>
      <c r="Q8" s="34">
        <v>800</v>
      </c>
      <c r="R8" s="348"/>
      <c r="S8" s="159"/>
      <c r="T8" s="43" t="s">
        <v>196</v>
      </c>
      <c r="U8" s="33"/>
      <c r="V8" s="34">
        <v>550</v>
      </c>
      <c r="W8" s="348"/>
      <c r="X8" s="640"/>
      <c r="Y8" s="641"/>
      <c r="Z8" s="641"/>
      <c r="AA8" s="642"/>
    </row>
    <row r="9" spans="1:27" ht="13.5" customHeight="1">
      <c r="A9" s="32"/>
      <c r="B9" s="168"/>
      <c r="C9" s="18" t="s">
        <v>13</v>
      </c>
      <c r="D9" s="33" t="s">
        <v>456</v>
      </c>
      <c r="E9" s="34">
        <v>1050</v>
      </c>
      <c r="F9" s="534"/>
      <c r="G9" s="347"/>
      <c r="H9" s="538"/>
      <c r="I9" s="35"/>
      <c r="J9" s="43" t="s">
        <v>16</v>
      </c>
      <c r="K9" s="33" t="s">
        <v>461</v>
      </c>
      <c r="L9" s="34">
        <v>1100</v>
      </c>
      <c r="M9" s="538"/>
      <c r="N9" s="159"/>
      <c r="O9" s="251" t="s">
        <v>528</v>
      </c>
      <c r="P9" s="33"/>
      <c r="Q9" s="34">
        <v>250</v>
      </c>
      <c r="R9" s="348"/>
      <c r="S9" s="159"/>
      <c r="T9" s="43" t="s">
        <v>239</v>
      </c>
      <c r="U9" s="33"/>
      <c r="V9" s="34">
        <v>400</v>
      </c>
      <c r="W9" s="348"/>
      <c r="X9" s="640"/>
      <c r="Y9" s="641"/>
      <c r="Z9" s="641"/>
      <c r="AA9" s="642"/>
    </row>
    <row r="10" spans="1:27" ht="13.5" customHeight="1">
      <c r="A10" s="32"/>
      <c r="B10" s="168"/>
      <c r="C10" s="18" t="s">
        <v>14</v>
      </c>
      <c r="D10" s="41" t="s">
        <v>455</v>
      </c>
      <c r="E10" s="34">
        <v>1750</v>
      </c>
      <c r="F10" s="534"/>
      <c r="G10" s="347"/>
      <c r="H10" s="538"/>
      <c r="I10" s="35"/>
      <c r="J10" s="43" t="s">
        <v>179</v>
      </c>
      <c r="K10" s="33" t="s">
        <v>461</v>
      </c>
      <c r="L10" s="34">
        <v>500</v>
      </c>
      <c r="M10" s="538"/>
      <c r="N10" s="159"/>
      <c r="O10" s="43" t="s">
        <v>529</v>
      </c>
      <c r="P10" s="33" t="s">
        <v>461</v>
      </c>
      <c r="Q10" s="34">
        <v>600</v>
      </c>
      <c r="R10" s="348"/>
      <c r="S10" s="159"/>
      <c r="T10" s="43"/>
      <c r="U10" s="33"/>
      <c r="V10" s="34"/>
      <c r="W10" s="348"/>
      <c r="X10" s="640"/>
      <c r="Y10" s="641"/>
      <c r="Z10" s="641"/>
      <c r="AA10" s="642"/>
    </row>
    <row r="11" spans="1:27" ht="13.5" customHeight="1">
      <c r="A11" s="32"/>
      <c r="B11" s="168"/>
      <c r="C11" s="18" t="s">
        <v>305</v>
      </c>
      <c r="D11" s="33" t="s">
        <v>456</v>
      </c>
      <c r="E11" s="34">
        <v>2750</v>
      </c>
      <c r="F11" s="534"/>
      <c r="G11" s="347"/>
      <c r="H11" s="538"/>
      <c r="I11" s="35"/>
      <c r="J11" s="43" t="s">
        <v>462</v>
      </c>
      <c r="K11" s="33" t="s">
        <v>461</v>
      </c>
      <c r="L11" s="34">
        <v>800</v>
      </c>
      <c r="M11" s="538"/>
      <c r="N11" s="159"/>
      <c r="O11" s="43" t="s">
        <v>195</v>
      </c>
      <c r="P11" s="33" t="s">
        <v>461</v>
      </c>
      <c r="Q11" s="34">
        <v>500</v>
      </c>
      <c r="R11" s="348"/>
      <c r="S11" s="159"/>
      <c r="T11" s="43"/>
      <c r="U11" s="33"/>
      <c r="V11" s="34"/>
      <c r="W11" s="348"/>
      <c r="X11" s="640"/>
      <c r="Y11" s="641"/>
      <c r="Z11" s="641"/>
      <c r="AA11" s="642"/>
    </row>
    <row r="12" spans="1:27" ht="13.5" customHeight="1">
      <c r="A12" s="32"/>
      <c r="B12" s="168"/>
      <c r="C12" s="18" t="s">
        <v>15</v>
      </c>
      <c r="D12" s="33" t="s">
        <v>456</v>
      </c>
      <c r="E12" s="34">
        <v>2000</v>
      </c>
      <c r="F12" s="534"/>
      <c r="G12" s="347"/>
      <c r="H12" s="538"/>
      <c r="I12" s="35"/>
      <c r="J12" s="251" t="s">
        <v>463</v>
      </c>
      <c r="K12" s="33" t="s">
        <v>461</v>
      </c>
      <c r="L12" s="34">
        <v>700</v>
      </c>
      <c r="M12" s="538"/>
      <c r="N12" s="159"/>
      <c r="O12" s="43" t="s">
        <v>465</v>
      </c>
      <c r="P12" s="33" t="s">
        <v>461</v>
      </c>
      <c r="Q12" s="34">
        <v>100</v>
      </c>
      <c r="R12" s="348"/>
      <c r="S12" s="159"/>
      <c r="T12" s="43"/>
      <c r="U12" s="33"/>
      <c r="V12" s="34"/>
      <c r="W12" s="348"/>
      <c r="X12" s="640"/>
      <c r="Y12" s="641"/>
      <c r="Z12" s="641"/>
      <c r="AA12" s="642"/>
    </row>
    <row r="13" spans="1:27" ht="13.5" customHeight="1">
      <c r="A13" s="32"/>
      <c r="B13" s="168"/>
      <c r="C13" s="18" t="s">
        <v>457</v>
      </c>
      <c r="D13" s="33" t="s">
        <v>456</v>
      </c>
      <c r="E13" s="34">
        <v>1550</v>
      </c>
      <c r="F13" s="534"/>
      <c r="G13" s="347"/>
      <c r="H13" s="538"/>
      <c r="I13" s="35"/>
      <c r="J13" s="43" t="s">
        <v>239</v>
      </c>
      <c r="K13" s="33" t="s">
        <v>461</v>
      </c>
      <c r="L13" s="34">
        <v>650</v>
      </c>
      <c r="M13" s="348"/>
      <c r="N13" s="159"/>
      <c r="O13" s="43" t="s">
        <v>530</v>
      </c>
      <c r="P13" s="33" t="s">
        <v>461</v>
      </c>
      <c r="Q13" s="34">
        <v>350</v>
      </c>
      <c r="R13" s="348"/>
      <c r="S13" s="159"/>
      <c r="T13" s="43"/>
      <c r="U13" s="33"/>
      <c r="V13" s="34"/>
      <c r="W13" s="348"/>
      <c r="X13" s="640"/>
      <c r="Y13" s="641"/>
      <c r="Z13" s="641"/>
      <c r="AA13" s="642"/>
    </row>
    <row r="14" spans="1:27" ht="13.5" customHeight="1">
      <c r="A14" s="32"/>
      <c r="B14" s="168"/>
      <c r="C14" s="18" t="s">
        <v>16</v>
      </c>
      <c r="D14" s="33" t="s">
        <v>455</v>
      </c>
      <c r="E14" s="34">
        <v>6500</v>
      </c>
      <c r="F14" s="534"/>
      <c r="G14" s="347"/>
      <c r="H14" s="538"/>
      <c r="I14" s="35"/>
      <c r="J14" s="43"/>
      <c r="K14" s="33"/>
      <c r="L14" s="34"/>
      <c r="M14" s="348"/>
      <c r="N14" s="159"/>
      <c r="O14" s="43"/>
      <c r="P14" s="33"/>
      <c r="Q14" s="34"/>
      <c r="R14" s="538"/>
      <c r="S14" s="159"/>
      <c r="T14" s="43"/>
      <c r="U14" s="33"/>
      <c r="V14" s="34"/>
      <c r="W14" s="348"/>
      <c r="X14" s="640"/>
      <c r="Y14" s="641"/>
      <c r="Z14" s="641"/>
      <c r="AA14" s="642"/>
    </row>
    <row r="15" spans="1:27" ht="13.5" customHeight="1">
      <c r="A15" s="32"/>
      <c r="B15" s="168"/>
      <c r="C15" s="18" t="s">
        <v>17</v>
      </c>
      <c r="D15" s="33" t="s">
        <v>455</v>
      </c>
      <c r="E15" s="34">
        <v>2450</v>
      </c>
      <c r="F15" s="534"/>
      <c r="G15" s="347"/>
      <c r="H15" s="538"/>
      <c r="I15" s="35"/>
      <c r="J15" s="43"/>
      <c r="K15" s="33"/>
      <c r="L15" s="34"/>
      <c r="M15" s="348"/>
      <c r="N15" s="159"/>
      <c r="O15" s="251"/>
      <c r="P15" s="33"/>
      <c r="Q15" s="34"/>
      <c r="R15" s="538"/>
      <c r="S15" s="159"/>
      <c r="T15" s="43"/>
      <c r="U15" s="33"/>
      <c r="V15" s="34"/>
      <c r="W15" s="348"/>
      <c r="X15" s="640"/>
      <c r="Y15" s="641"/>
      <c r="Z15" s="641"/>
      <c r="AA15" s="642"/>
    </row>
    <row r="16" spans="1:27" ht="13.5" customHeight="1">
      <c r="A16" s="32"/>
      <c r="B16" s="168"/>
      <c r="C16" s="18" t="s">
        <v>18</v>
      </c>
      <c r="D16" s="33" t="s">
        <v>455</v>
      </c>
      <c r="E16" s="34">
        <v>1700</v>
      </c>
      <c r="F16" s="534"/>
      <c r="G16" s="347"/>
      <c r="H16" s="538"/>
      <c r="I16" s="35"/>
      <c r="J16" s="43"/>
      <c r="K16" s="33"/>
      <c r="L16" s="34"/>
      <c r="M16" s="348"/>
      <c r="N16" s="159"/>
      <c r="O16" s="43"/>
      <c r="P16" s="33"/>
      <c r="Q16" s="34"/>
      <c r="R16" s="538"/>
      <c r="S16" s="159"/>
      <c r="T16" s="43"/>
      <c r="U16" s="33"/>
      <c r="V16" s="34"/>
      <c r="W16" s="348"/>
      <c r="X16" s="640"/>
      <c r="Y16" s="641"/>
      <c r="Z16" s="641"/>
      <c r="AA16" s="642"/>
    </row>
    <row r="17" spans="1:27" ht="13.5" customHeight="1">
      <c r="A17" s="32"/>
      <c r="B17" s="168"/>
      <c r="C17" s="18" t="s">
        <v>19</v>
      </c>
      <c r="D17" s="33" t="s">
        <v>455</v>
      </c>
      <c r="E17" s="34">
        <v>2750</v>
      </c>
      <c r="F17" s="534"/>
      <c r="G17" s="347"/>
      <c r="H17" s="538"/>
      <c r="I17" s="35"/>
      <c r="J17" s="43"/>
      <c r="K17" s="33"/>
      <c r="L17" s="34"/>
      <c r="M17" s="348"/>
      <c r="N17" s="159"/>
      <c r="O17" s="43"/>
      <c r="P17" s="33"/>
      <c r="Q17" s="34"/>
      <c r="R17" s="348"/>
      <c r="S17" s="159"/>
      <c r="T17" s="43"/>
      <c r="U17" s="33"/>
      <c r="V17" s="34"/>
      <c r="W17" s="348"/>
      <c r="X17" s="640"/>
      <c r="Y17" s="641"/>
      <c r="Z17" s="641"/>
      <c r="AA17" s="642"/>
    </row>
    <row r="18" spans="1:27" ht="13.5" customHeight="1">
      <c r="A18" s="32"/>
      <c r="B18" s="168"/>
      <c r="C18" s="18" t="s">
        <v>20</v>
      </c>
      <c r="D18" s="33" t="s">
        <v>455</v>
      </c>
      <c r="E18" s="34">
        <v>2650</v>
      </c>
      <c r="F18" s="534"/>
      <c r="G18" s="347"/>
      <c r="H18" s="538"/>
      <c r="I18" s="35"/>
      <c r="J18" s="43"/>
      <c r="K18" s="33"/>
      <c r="L18" s="34"/>
      <c r="M18" s="348"/>
      <c r="N18" s="159"/>
      <c r="O18" s="285"/>
      <c r="P18" s="33"/>
      <c r="Q18" s="34"/>
      <c r="R18" s="348"/>
      <c r="S18" s="159"/>
      <c r="T18" s="43"/>
      <c r="U18" s="33"/>
      <c r="V18" s="34"/>
      <c r="W18" s="348"/>
      <c r="X18" s="640"/>
      <c r="Y18" s="641"/>
      <c r="Z18" s="641"/>
      <c r="AA18" s="642"/>
    </row>
    <row r="19" spans="1:27" ht="13.5" customHeight="1">
      <c r="A19" s="42"/>
      <c r="B19" s="168"/>
      <c r="C19" s="18" t="s">
        <v>458</v>
      </c>
      <c r="D19" s="33" t="s">
        <v>455</v>
      </c>
      <c r="E19" s="34">
        <v>2800</v>
      </c>
      <c r="F19" s="534"/>
      <c r="G19" s="347"/>
      <c r="H19" s="538"/>
      <c r="I19" s="35"/>
      <c r="J19" s="43"/>
      <c r="K19" s="33"/>
      <c r="L19" s="34"/>
      <c r="M19" s="348"/>
      <c r="N19" s="159"/>
      <c r="O19" s="43"/>
      <c r="P19" s="33"/>
      <c r="Q19" s="34"/>
      <c r="R19" s="348"/>
      <c r="S19" s="159"/>
      <c r="T19" s="43"/>
      <c r="U19" s="33"/>
      <c r="V19" s="34"/>
      <c r="W19" s="348"/>
      <c r="X19" s="640"/>
      <c r="Y19" s="641"/>
      <c r="Z19" s="641"/>
      <c r="AA19" s="642"/>
    </row>
    <row r="20" spans="1:27" ht="13.5" customHeight="1">
      <c r="A20" s="32"/>
      <c r="B20" s="168"/>
      <c r="C20" s="43" t="s">
        <v>21</v>
      </c>
      <c r="D20" s="33" t="s">
        <v>455</v>
      </c>
      <c r="E20" s="34">
        <v>1450</v>
      </c>
      <c r="F20" s="534"/>
      <c r="G20" s="347"/>
      <c r="H20" s="538"/>
      <c r="I20" s="35"/>
      <c r="J20" s="43"/>
      <c r="K20" s="33"/>
      <c r="L20" s="34"/>
      <c r="M20" s="348"/>
      <c r="N20" s="159"/>
      <c r="O20" s="43"/>
      <c r="P20" s="33"/>
      <c r="Q20" s="34"/>
      <c r="R20" s="348"/>
      <c r="S20" s="159"/>
      <c r="T20" s="43"/>
      <c r="U20" s="33"/>
      <c r="V20" s="34"/>
      <c r="W20" s="348"/>
      <c r="X20" s="640"/>
      <c r="Y20" s="641"/>
      <c r="Z20" s="641"/>
      <c r="AA20" s="642"/>
    </row>
    <row r="21" spans="1:27" ht="13.5" customHeight="1">
      <c r="A21" s="32"/>
      <c r="B21" s="168"/>
      <c r="C21" s="18" t="s">
        <v>22</v>
      </c>
      <c r="D21" s="33" t="s">
        <v>455</v>
      </c>
      <c r="E21" s="34">
        <v>1450</v>
      </c>
      <c r="F21" s="534"/>
      <c r="G21" s="347"/>
      <c r="H21" s="538"/>
      <c r="I21" s="35"/>
      <c r="J21" s="43"/>
      <c r="K21" s="33"/>
      <c r="L21" s="34"/>
      <c r="M21" s="348"/>
      <c r="N21" s="159"/>
      <c r="O21" s="43"/>
      <c r="P21" s="33"/>
      <c r="Q21" s="34"/>
      <c r="R21" s="348"/>
      <c r="S21" s="159"/>
      <c r="T21" s="43"/>
      <c r="U21" s="33"/>
      <c r="V21" s="34"/>
      <c r="W21" s="348"/>
      <c r="X21" s="640"/>
      <c r="Y21" s="641"/>
      <c r="Z21" s="641"/>
      <c r="AA21" s="642"/>
    </row>
    <row r="22" spans="1:27" ht="13.5" customHeight="1">
      <c r="A22" s="32"/>
      <c r="B22" s="168"/>
      <c r="C22" s="18" t="s">
        <v>23</v>
      </c>
      <c r="D22" s="33" t="s">
        <v>455</v>
      </c>
      <c r="E22" s="34">
        <v>1350</v>
      </c>
      <c r="F22" s="534"/>
      <c r="G22" s="347"/>
      <c r="H22" s="538"/>
      <c r="I22" s="35"/>
      <c r="J22" s="43"/>
      <c r="K22" s="33"/>
      <c r="L22" s="34"/>
      <c r="M22" s="348"/>
      <c r="N22" s="159"/>
      <c r="O22" s="43"/>
      <c r="P22" s="33"/>
      <c r="Q22" s="34"/>
      <c r="R22" s="348"/>
      <c r="S22" s="159"/>
      <c r="T22" s="43"/>
      <c r="U22" s="33"/>
      <c r="V22" s="34"/>
      <c r="W22" s="348"/>
      <c r="X22" s="640"/>
      <c r="Y22" s="641"/>
      <c r="Z22" s="641"/>
      <c r="AA22" s="642"/>
    </row>
    <row r="23" spans="1:27" ht="13.5" customHeight="1">
      <c r="A23" s="32"/>
      <c r="B23" s="168"/>
      <c r="C23" s="43" t="s">
        <v>24</v>
      </c>
      <c r="D23" s="33" t="s">
        <v>455</v>
      </c>
      <c r="E23" s="34">
        <v>1350</v>
      </c>
      <c r="F23" s="534"/>
      <c r="G23" s="347"/>
      <c r="H23" s="538"/>
      <c r="I23" s="35"/>
      <c r="J23" s="43"/>
      <c r="K23" s="33"/>
      <c r="L23" s="34"/>
      <c r="M23" s="348"/>
      <c r="N23" s="159"/>
      <c r="O23" s="43"/>
      <c r="P23" s="33"/>
      <c r="Q23" s="34"/>
      <c r="R23" s="348"/>
      <c r="S23" s="159"/>
      <c r="T23" s="43"/>
      <c r="U23" s="33"/>
      <c r="V23" s="34"/>
      <c r="W23" s="348"/>
      <c r="X23" s="36"/>
      <c r="Y23" s="37"/>
      <c r="Z23" s="38"/>
      <c r="AA23" s="39"/>
    </row>
    <row r="24" spans="1:27" ht="13.5" customHeight="1">
      <c r="A24" s="32"/>
      <c r="B24" s="387"/>
      <c r="C24" s="265" t="s">
        <v>25</v>
      </c>
      <c r="D24" s="117" t="s">
        <v>455</v>
      </c>
      <c r="E24" s="388">
        <v>2700</v>
      </c>
      <c r="F24" s="535"/>
      <c r="G24" s="347"/>
      <c r="H24" s="538"/>
      <c r="I24" s="35"/>
      <c r="J24" s="43"/>
      <c r="K24" s="33"/>
      <c r="L24" s="34"/>
      <c r="M24" s="348"/>
      <c r="N24" s="159"/>
      <c r="O24" s="43"/>
      <c r="P24" s="33"/>
      <c r="Q24" s="34"/>
      <c r="R24" s="348"/>
      <c r="S24" s="159"/>
      <c r="T24" s="43"/>
      <c r="U24" s="33"/>
      <c r="V24" s="34"/>
      <c r="W24" s="348"/>
      <c r="X24" s="36"/>
      <c r="Y24" s="37"/>
      <c r="Z24" s="38"/>
      <c r="AA24" s="39"/>
    </row>
    <row r="25" spans="1:27" ht="13.5" customHeight="1">
      <c r="A25" s="32"/>
      <c r="B25" s="387"/>
      <c r="C25" s="265" t="s">
        <v>26</v>
      </c>
      <c r="D25" s="117" t="s">
        <v>455</v>
      </c>
      <c r="E25" s="388">
        <v>3150</v>
      </c>
      <c r="F25" s="536"/>
      <c r="G25" s="347"/>
      <c r="H25" s="538"/>
      <c r="I25" s="35"/>
      <c r="J25" s="43"/>
      <c r="K25" s="33"/>
      <c r="L25" s="34"/>
      <c r="M25" s="348"/>
      <c r="N25" s="159"/>
      <c r="O25" s="43"/>
      <c r="P25" s="33"/>
      <c r="Q25" s="34"/>
      <c r="R25" s="348"/>
      <c r="S25" s="159"/>
      <c r="T25" s="43"/>
      <c r="U25" s="33"/>
      <c r="V25" s="34"/>
      <c r="W25" s="348"/>
      <c r="X25" s="36"/>
      <c r="Y25" s="37"/>
      <c r="Z25" s="38"/>
      <c r="AA25" s="39"/>
    </row>
    <row r="26" spans="1:27" ht="13.5" customHeight="1">
      <c r="A26" s="32"/>
      <c r="B26" s="387"/>
      <c r="C26" s="265" t="s">
        <v>27</v>
      </c>
      <c r="D26" s="117" t="s">
        <v>455</v>
      </c>
      <c r="E26" s="388">
        <v>1500</v>
      </c>
      <c r="F26" s="535"/>
      <c r="G26" s="347"/>
      <c r="H26" s="538"/>
      <c r="I26" s="35"/>
      <c r="J26" s="43"/>
      <c r="K26" s="33"/>
      <c r="L26" s="34"/>
      <c r="M26" s="348"/>
      <c r="N26" s="159"/>
      <c r="O26" s="43"/>
      <c r="P26" s="33"/>
      <c r="Q26" s="34"/>
      <c r="R26" s="348"/>
      <c r="S26" s="159"/>
      <c r="T26" s="43"/>
      <c r="U26" s="33"/>
      <c r="V26" s="34"/>
      <c r="W26" s="348"/>
      <c r="X26" s="36"/>
      <c r="Y26" s="37"/>
      <c r="Z26" s="38"/>
      <c r="AA26" s="39"/>
    </row>
    <row r="27" spans="1:27" ht="13.5" customHeight="1">
      <c r="A27" s="32"/>
      <c r="B27" s="168"/>
      <c r="C27" s="18" t="s">
        <v>28</v>
      </c>
      <c r="D27" s="33" t="s">
        <v>455</v>
      </c>
      <c r="E27" s="34">
        <v>3600</v>
      </c>
      <c r="F27" s="534"/>
      <c r="G27" s="347"/>
      <c r="H27" s="538"/>
      <c r="I27" s="35"/>
      <c r="J27" s="43"/>
      <c r="K27" s="33"/>
      <c r="L27" s="34"/>
      <c r="M27" s="348"/>
      <c r="N27" s="159"/>
      <c r="O27" s="43"/>
      <c r="P27" s="33"/>
      <c r="Q27" s="34"/>
      <c r="R27" s="348"/>
      <c r="S27" s="159"/>
      <c r="T27" s="43"/>
      <c r="U27" s="33"/>
      <c r="V27" s="34"/>
      <c r="W27" s="348"/>
      <c r="X27" s="36"/>
      <c r="Y27" s="37"/>
      <c r="Z27" s="38"/>
      <c r="AA27" s="39"/>
    </row>
    <row r="28" spans="1:27" ht="13.5" customHeight="1">
      <c r="A28" s="32"/>
      <c r="B28" s="168"/>
      <c r="C28" s="18" t="s">
        <v>29</v>
      </c>
      <c r="D28" s="33" t="s">
        <v>455</v>
      </c>
      <c r="E28" s="34">
        <v>2400</v>
      </c>
      <c r="F28" s="534"/>
      <c r="G28" s="347"/>
      <c r="H28" s="538"/>
      <c r="I28" s="35"/>
      <c r="J28" s="43"/>
      <c r="K28" s="33"/>
      <c r="L28" s="34"/>
      <c r="M28" s="348"/>
      <c r="N28" s="159"/>
      <c r="O28" s="43"/>
      <c r="P28" s="33"/>
      <c r="Q28" s="34"/>
      <c r="R28" s="348"/>
      <c r="S28" s="159"/>
      <c r="T28" s="43"/>
      <c r="U28" s="33"/>
      <c r="V28" s="34"/>
      <c r="W28" s="348"/>
      <c r="X28" s="36"/>
      <c r="Y28" s="37"/>
      <c r="Z28" s="38"/>
      <c r="AA28" s="39"/>
    </row>
    <row r="29" spans="1:27" ht="13.5" customHeight="1">
      <c r="A29" s="32"/>
      <c r="B29" s="168"/>
      <c r="C29" s="18" t="s">
        <v>30</v>
      </c>
      <c r="D29" s="33" t="s">
        <v>455</v>
      </c>
      <c r="E29" s="34">
        <v>2000</v>
      </c>
      <c r="F29" s="534"/>
      <c r="G29" s="347"/>
      <c r="H29" s="538"/>
      <c r="I29" s="35"/>
      <c r="J29" s="43"/>
      <c r="K29" s="33"/>
      <c r="L29" s="34"/>
      <c r="M29" s="538"/>
      <c r="N29" s="159"/>
      <c r="O29" s="43"/>
      <c r="P29" s="33"/>
      <c r="Q29" s="34"/>
      <c r="R29" s="538"/>
      <c r="S29" s="159"/>
      <c r="T29" s="43"/>
      <c r="U29" s="33"/>
      <c r="V29" s="34"/>
      <c r="W29" s="538"/>
      <c r="X29" s="36"/>
      <c r="Y29" s="37"/>
      <c r="Z29" s="38"/>
      <c r="AA29" s="39"/>
    </row>
    <row r="30" spans="1:27" ht="13.5" customHeight="1">
      <c r="A30" s="32"/>
      <c r="B30" s="168"/>
      <c r="C30" s="18" t="s">
        <v>31</v>
      </c>
      <c r="D30" s="33" t="s">
        <v>455</v>
      </c>
      <c r="E30" s="34">
        <v>1950</v>
      </c>
      <c r="F30" s="534"/>
      <c r="G30" s="347"/>
      <c r="H30" s="538"/>
      <c r="I30" s="35"/>
      <c r="J30" s="43"/>
      <c r="K30" s="33"/>
      <c r="L30" s="34"/>
      <c r="M30" s="348"/>
      <c r="N30" s="159"/>
      <c r="O30" s="43"/>
      <c r="P30" s="33"/>
      <c r="Q30" s="34"/>
      <c r="R30" s="538"/>
      <c r="S30" s="159"/>
      <c r="T30" s="43"/>
      <c r="U30" s="33"/>
      <c r="V30" s="34"/>
      <c r="W30" s="348"/>
      <c r="X30" s="36"/>
      <c r="Y30" s="37"/>
      <c r="Z30" s="38"/>
      <c r="AA30" s="39"/>
    </row>
    <row r="31" spans="1:27" ht="13.5" customHeight="1">
      <c r="A31" s="32"/>
      <c r="B31" s="286" t="s">
        <v>293</v>
      </c>
      <c r="C31" s="18" t="s">
        <v>32</v>
      </c>
      <c r="D31" s="33" t="s">
        <v>455</v>
      </c>
      <c r="E31" s="34">
        <v>1250</v>
      </c>
      <c r="F31" s="534"/>
      <c r="G31" s="347"/>
      <c r="H31" s="538"/>
      <c r="I31" s="35"/>
      <c r="J31" s="43"/>
      <c r="K31" s="41"/>
      <c r="L31" s="34"/>
      <c r="M31" s="348"/>
      <c r="N31" s="159"/>
      <c r="O31" s="43"/>
      <c r="P31" s="33"/>
      <c r="Q31" s="34"/>
      <c r="R31" s="348"/>
      <c r="S31" s="159"/>
      <c r="T31" s="43"/>
      <c r="U31" s="33"/>
      <c r="V31" s="34"/>
      <c r="W31" s="348"/>
      <c r="X31" s="36"/>
      <c r="Y31" s="37"/>
      <c r="Z31" s="38"/>
      <c r="AA31" s="39"/>
    </row>
    <row r="32" spans="1:27" ht="13.5" customHeight="1">
      <c r="A32" s="32"/>
      <c r="B32" s="168"/>
      <c r="C32" s="18" t="s">
        <v>459</v>
      </c>
      <c r="D32" s="33" t="s">
        <v>455</v>
      </c>
      <c r="E32" s="34">
        <v>1150</v>
      </c>
      <c r="F32" s="534"/>
      <c r="G32" s="347"/>
      <c r="H32" s="538"/>
      <c r="I32" s="35"/>
      <c r="J32" s="43"/>
      <c r="K32" s="33"/>
      <c r="L32" s="34"/>
      <c r="M32" s="348"/>
      <c r="N32" s="159"/>
      <c r="O32" s="43"/>
      <c r="P32" s="33"/>
      <c r="Q32" s="34"/>
      <c r="R32" s="348"/>
      <c r="S32" s="159"/>
      <c r="T32" s="43"/>
      <c r="U32" s="33"/>
      <c r="V32" s="34"/>
      <c r="W32" s="348"/>
      <c r="X32" s="36"/>
      <c r="Y32" s="37"/>
      <c r="Z32" s="38"/>
      <c r="AA32" s="39"/>
    </row>
    <row r="33" spans="1:27" ht="13.5" customHeight="1">
      <c r="A33" s="44"/>
      <c r="B33" s="286"/>
      <c r="C33" s="257" t="s">
        <v>460</v>
      </c>
      <c r="D33" s="46" t="s">
        <v>455</v>
      </c>
      <c r="E33" s="47">
        <v>4350</v>
      </c>
      <c r="F33" s="534"/>
      <c r="G33" s="349"/>
      <c r="H33" s="538"/>
      <c r="I33" s="48"/>
      <c r="J33" s="257"/>
      <c r="K33" s="46"/>
      <c r="L33" s="47"/>
      <c r="M33" s="348"/>
      <c r="N33" s="160"/>
      <c r="O33" s="257"/>
      <c r="P33" s="46"/>
      <c r="Q33" s="47"/>
      <c r="R33" s="348"/>
      <c r="S33" s="160"/>
      <c r="T33" s="257"/>
      <c r="U33" s="46"/>
      <c r="V33" s="47"/>
      <c r="W33" s="348"/>
      <c r="X33" s="36" t="s">
        <v>466</v>
      </c>
      <c r="Y33" s="37"/>
      <c r="Z33" s="38"/>
      <c r="AA33" s="39"/>
    </row>
    <row r="34" spans="1:27" s="4" customFormat="1" ht="13.5" customHeight="1">
      <c r="A34" s="32"/>
      <c r="B34" s="168"/>
      <c r="C34" s="43" t="s">
        <v>33</v>
      </c>
      <c r="D34" s="33" t="s">
        <v>455</v>
      </c>
      <c r="E34" s="34">
        <v>4100</v>
      </c>
      <c r="F34" s="534"/>
      <c r="G34" s="347"/>
      <c r="H34" s="538"/>
      <c r="I34" s="35"/>
      <c r="J34" s="43"/>
      <c r="K34" s="33"/>
      <c r="L34" s="34"/>
      <c r="M34" s="348"/>
      <c r="N34" s="159"/>
      <c r="O34" s="43"/>
      <c r="P34" s="33"/>
      <c r="Q34" s="34"/>
      <c r="R34" s="348"/>
      <c r="S34" s="159"/>
      <c r="T34" s="43"/>
      <c r="U34" s="33"/>
      <c r="V34" s="34"/>
      <c r="W34" s="348"/>
      <c r="X34" s="36"/>
      <c r="Y34" s="37"/>
      <c r="Z34" s="38"/>
      <c r="AA34" s="39"/>
    </row>
    <row r="35" spans="1:27" s="4" customFormat="1" ht="13.5" customHeight="1">
      <c r="A35" s="159"/>
      <c r="B35" s="164"/>
      <c r="C35" s="18" t="s">
        <v>34</v>
      </c>
      <c r="D35" s="33" t="s">
        <v>455</v>
      </c>
      <c r="E35" s="34">
        <v>1700</v>
      </c>
      <c r="F35" s="534"/>
      <c r="G35" s="347"/>
      <c r="H35" s="538"/>
      <c r="I35" s="35"/>
      <c r="J35" s="43"/>
      <c r="K35" s="50"/>
      <c r="L35" s="34"/>
      <c r="M35" s="538"/>
      <c r="N35" s="159"/>
      <c r="O35" s="43"/>
      <c r="P35" s="33"/>
      <c r="Q35" s="34"/>
      <c r="R35" s="538"/>
      <c r="S35" s="159"/>
      <c r="T35" s="43"/>
      <c r="U35" s="33"/>
      <c r="V35" s="34"/>
      <c r="W35" s="538"/>
      <c r="X35" s="51"/>
      <c r="Y35" s="51"/>
      <c r="Z35" s="51"/>
      <c r="AA35" s="52"/>
    </row>
    <row r="36" spans="1:27" s="4" customFormat="1" ht="13.5" customHeight="1">
      <c r="A36" s="201"/>
      <c r="B36" s="180"/>
      <c r="C36" s="53"/>
      <c r="D36" s="54"/>
      <c r="E36" s="55"/>
      <c r="F36" s="534"/>
      <c r="G36" s="350"/>
      <c r="H36" s="538"/>
      <c r="I36" s="56"/>
      <c r="J36" s="264"/>
      <c r="K36" s="57"/>
      <c r="L36" s="55"/>
      <c r="M36" s="348"/>
      <c r="N36" s="272"/>
      <c r="O36" s="264"/>
      <c r="P36" s="54"/>
      <c r="Q36" s="55"/>
      <c r="R36" s="348"/>
      <c r="S36" s="272"/>
      <c r="T36" s="264"/>
      <c r="U36" s="54"/>
      <c r="V36" s="55"/>
      <c r="W36" s="348"/>
      <c r="X36" s="51"/>
      <c r="Y36" s="51"/>
      <c r="Z36" s="51"/>
      <c r="AA36" s="52"/>
    </row>
    <row r="37" spans="1:27" ht="13.5" customHeight="1">
      <c r="A37" s="202"/>
      <c r="B37" s="168"/>
      <c r="C37" s="18"/>
      <c r="D37" s="33"/>
      <c r="E37" s="34"/>
      <c r="F37" s="534"/>
      <c r="G37" s="347"/>
      <c r="H37" s="538"/>
      <c r="I37" s="35"/>
      <c r="J37" s="43"/>
      <c r="K37" s="50"/>
      <c r="L37" s="34"/>
      <c r="M37" s="348"/>
      <c r="N37" s="159"/>
      <c r="O37" s="43"/>
      <c r="P37" s="33"/>
      <c r="Q37" s="34"/>
      <c r="R37" s="348"/>
      <c r="S37" s="159"/>
      <c r="T37" s="43"/>
      <c r="U37" s="33"/>
      <c r="V37" s="34"/>
      <c r="W37" s="348"/>
      <c r="X37" s="58"/>
      <c r="Y37" s="59"/>
      <c r="Z37" s="60"/>
      <c r="AA37" s="61"/>
    </row>
    <row r="38" spans="1:27" ht="13.5">
      <c r="A38" s="44"/>
      <c r="B38" s="171"/>
      <c r="C38" s="45"/>
      <c r="D38" s="46"/>
      <c r="E38" s="47"/>
      <c r="F38" s="122"/>
      <c r="G38" s="349"/>
      <c r="H38" s="351"/>
      <c r="I38" s="48"/>
      <c r="J38" s="257"/>
      <c r="K38" s="46"/>
      <c r="L38" s="47"/>
      <c r="M38" s="351"/>
      <c r="N38" s="160"/>
      <c r="O38" s="257"/>
      <c r="P38" s="46"/>
      <c r="Q38" s="47"/>
      <c r="R38" s="351"/>
      <c r="S38" s="160"/>
      <c r="T38" s="187"/>
      <c r="U38" s="46"/>
      <c r="V38" s="47"/>
      <c r="W38" s="351"/>
      <c r="X38" s="36"/>
      <c r="Y38" s="37"/>
      <c r="Z38" s="38"/>
      <c r="AA38" s="39"/>
    </row>
    <row r="39" spans="1:27" ht="13.5">
      <c r="A39" s="62"/>
      <c r="B39" s="179"/>
      <c r="C39" s="165" t="str">
        <f>CONCATENATE(FIXED(COUNTA(C5:C38),0,0),"　店")</f>
        <v>31　店</v>
      </c>
      <c r="D39" s="166"/>
      <c r="E39" s="94">
        <f>SUM(E5:E38)</f>
        <v>86750</v>
      </c>
      <c r="F39" s="539">
        <f>SUM(F5:F38)</f>
        <v>0</v>
      </c>
      <c r="G39" s="332"/>
      <c r="H39" s="540"/>
      <c r="I39" s="63"/>
      <c r="J39" s="165" t="str">
        <f>CONCATENATE(FIXED(COUNTA(J5:J38),0,0),"　店")</f>
        <v>9　店</v>
      </c>
      <c r="K39" s="166"/>
      <c r="L39" s="94">
        <f>SUM(L5:L38)</f>
        <v>7650</v>
      </c>
      <c r="M39" s="260">
        <f>SUM(M5:M38)</f>
        <v>0</v>
      </c>
      <c r="N39" s="261"/>
      <c r="O39" s="165" t="str">
        <f>CONCATENATE(FIXED(COUNTA(O5:O38),0,0),"　店")</f>
        <v>9　店</v>
      </c>
      <c r="P39" s="166"/>
      <c r="Q39" s="94">
        <f>SUM(Q5:Q38)</f>
        <v>5450</v>
      </c>
      <c r="R39" s="260">
        <f>SUM(R5:R38)</f>
        <v>0</v>
      </c>
      <c r="S39" s="261"/>
      <c r="T39" s="165" t="str">
        <f>CONCATENATE(FIXED(COUNTA(T5:T38),0,0),"　店")</f>
        <v>5　店</v>
      </c>
      <c r="U39" s="166"/>
      <c r="V39" s="94">
        <f>SUM(V5:V38)</f>
        <v>4150</v>
      </c>
      <c r="W39" s="260">
        <f>SUM(W5:W38)</f>
        <v>0</v>
      </c>
      <c r="X39" s="64"/>
      <c r="Y39" s="64"/>
      <c r="Z39" s="65"/>
      <c r="AA39" s="66"/>
    </row>
    <row r="40" spans="1:27" ht="13.5">
      <c r="A40" s="609" t="str">
        <f>'表紙'!$A$34</f>
        <v>平成29年後期（8月1日以降）</v>
      </c>
      <c r="X40" s="318"/>
      <c r="Y40" s="318"/>
      <c r="Z40" s="648"/>
      <c r="AA40" s="648"/>
    </row>
  </sheetData>
  <sheetProtection formatCells="0"/>
  <mergeCells count="14">
    <mergeCell ref="T2:W2"/>
    <mergeCell ref="Y2:AA2"/>
    <mergeCell ref="Z40:AA40"/>
    <mergeCell ref="B1:H2"/>
    <mergeCell ref="K1:Q1"/>
    <mergeCell ref="K2:Q2"/>
    <mergeCell ref="T1:X1"/>
    <mergeCell ref="X4:AA4"/>
    <mergeCell ref="B4:E4"/>
    <mergeCell ref="L3:M3"/>
    <mergeCell ref="I4:L4"/>
    <mergeCell ref="X5:AA22"/>
    <mergeCell ref="N4:Q4"/>
    <mergeCell ref="S4:V4"/>
  </mergeCells>
  <dataValidations count="2">
    <dataValidation type="whole" operator="lessThanOrEqual" allowBlank="1" showInputMessage="1" showErrorMessage="1" sqref="F5:F38 H5:H38 M5:M38 W5:W38 R5:R38">
      <formula1>E5</formula1>
    </dataValidation>
    <dataValidation allowBlank="1" showInputMessage="1" sqref="Y1 I1:K2 R1:R2 A1:A2 B1"/>
  </dataValidations>
  <printOptions horizontalCentered="1" verticalCentered="1"/>
  <pageMargins left="0.5905511811023623" right="0.3937007874015748" top="0.37" bottom="0.3" header="0" footer="0.1968503937007874"/>
  <pageSetup horizontalDpi="600" verticalDpi="600" orientation="landscape" paperSize="9" scale="98" r:id="rId2"/>
  <ignoredErrors>
    <ignoredError sqref="Y2 T1 K1:K2 B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showGridLines="0" showZeros="0" view="pageBreakPreview" zoomScale="85" zoomScaleSheetLayoutView="85" zoomScalePageLayoutView="0" workbookViewId="0" topLeftCell="A1">
      <pane ySplit="2" topLeftCell="A3" activePane="bottomLeft" state="frozen"/>
      <selection pane="topLeft" activeCell="G31" sqref="G31"/>
      <selection pane="bottomLeft" activeCell="B1" sqref="B1:H2"/>
    </sheetView>
  </sheetViews>
  <sheetFormatPr defaultColWidth="9.00390625" defaultRowHeight="13.5"/>
  <cols>
    <col min="1" max="1" width="7.625" style="6" customWidth="1"/>
    <col min="2" max="2" width="1.875" style="203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7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8" customWidth="1"/>
    <col min="14" max="14" width="0.37109375" style="128" customWidth="1"/>
    <col min="15" max="15" width="8.875" style="6" customWidth="1"/>
    <col min="16" max="16" width="2.125" style="6" customWidth="1"/>
    <col min="17" max="17" width="6.125" style="6" customWidth="1"/>
    <col min="18" max="18" width="6.125" style="128" customWidth="1"/>
    <col min="19" max="19" width="1.875" style="211" customWidth="1"/>
    <col min="20" max="20" width="8.875" style="6" customWidth="1"/>
    <col min="21" max="21" width="2.125" style="6" customWidth="1"/>
    <col min="22" max="22" width="6.125" style="6" customWidth="1"/>
    <col min="23" max="23" width="6.125" style="128" customWidth="1"/>
    <col min="24" max="24" width="8.125" style="6" customWidth="1"/>
    <col min="25" max="25" width="2.125" style="6" customWidth="1"/>
    <col min="26" max="26" width="3.50390625" style="6" customWidth="1"/>
    <col min="27" max="27" width="7.50390625" style="6" customWidth="1"/>
    <col min="28" max="16384" width="9.00390625" style="6" customWidth="1"/>
  </cols>
  <sheetData>
    <row r="1" spans="1:27" ht="26.25" customHeight="1">
      <c r="A1" s="1" t="s">
        <v>250</v>
      </c>
      <c r="B1" s="649">
        <f>'表紙'!B1</f>
        <v>0</v>
      </c>
      <c r="C1" s="649"/>
      <c r="D1" s="649"/>
      <c r="E1" s="649"/>
      <c r="F1" s="649"/>
      <c r="G1" s="649"/>
      <c r="H1" s="650"/>
      <c r="I1" s="2" t="s">
        <v>251</v>
      </c>
      <c r="J1" s="19" t="s">
        <v>251</v>
      </c>
      <c r="K1" s="687">
        <f>'表紙'!G1</f>
        <v>0</v>
      </c>
      <c r="L1" s="687"/>
      <c r="M1" s="687"/>
      <c r="N1" s="687"/>
      <c r="O1" s="687"/>
      <c r="P1" s="687"/>
      <c r="Q1" s="687"/>
      <c r="R1" s="2" t="s">
        <v>347</v>
      </c>
      <c r="S1" s="213"/>
      <c r="T1" s="688">
        <f>'表紙'!M1</f>
        <v>0</v>
      </c>
      <c r="U1" s="688"/>
      <c r="V1" s="688"/>
      <c r="W1" s="688"/>
      <c r="X1" s="689"/>
      <c r="Y1" s="116" t="s">
        <v>348</v>
      </c>
      <c r="Z1" s="116"/>
      <c r="AA1" s="158"/>
    </row>
    <row r="2" spans="1:27" ht="26.25" customHeight="1">
      <c r="A2" s="7"/>
      <c r="B2" s="651"/>
      <c r="C2" s="651"/>
      <c r="D2" s="651"/>
      <c r="E2" s="651"/>
      <c r="F2" s="651"/>
      <c r="G2" s="651"/>
      <c r="H2" s="652"/>
      <c r="I2" s="2" t="s">
        <v>252</v>
      </c>
      <c r="J2" s="19" t="s">
        <v>252</v>
      </c>
      <c r="K2" s="687">
        <f>'表紙'!G2</f>
        <v>0</v>
      </c>
      <c r="L2" s="687"/>
      <c r="M2" s="687"/>
      <c r="N2" s="687"/>
      <c r="O2" s="687"/>
      <c r="P2" s="687"/>
      <c r="Q2" s="687"/>
      <c r="R2" s="2" t="s">
        <v>253</v>
      </c>
      <c r="S2" s="213"/>
      <c r="T2" s="693">
        <f>F21+H21+M21+R21+W21+F29+H29+M29+W29+F39+H39+M39</f>
        <v>0</v>
      </c>
      <c r="U2" s="693"/>
      <c r="V2" s="693"/>
      <c r="W2" s="693"/>
      <c r="X2" s="578" t="s">
        <v>0</v>
      </c>
      <c r="Y2" s="690">
        <f>'表紙'!Q2</f>
        <v>0</v>
      </c>
      <c r="Z2" s="691"/>
      <c r="AA2" s="692"/>
    </row>
    <row r="3" spans="3:15" ht="24" customHeight="1">
      <c r="C3" s="22" t="s">
        <v>37</v>
      </c>
      <c r="D3" s="22"/>
      <c r="E3" s="22"/>
      <c r="F3" s="22"/>
      <c r="G3" s="23"/>
      <c r="H3" s="126"/>
      <c r="J3" s="24"/>
      <c r="K3" s="25" t="s">
        <v>3</v>
      </c>
      <c r="L3" s="635">
        <f>E21+G21+L21+Q21+V21</f>
        <v>43750</v>
      </c>
      <c r="M3" s="635"/>
      <c r="N3" s="319"/>
      <c r="O3" s="26" t="s">
        <v>0</v>
      </c>
    </row>
    <row r="4" spans="1:27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36"/>
      <c r="Y4" s="636"/>
      <c r="Z4" s="636"/>
      <c r="AA4" s="655"/>
    </row>
    <row r="5" spans="1:27" ht="13.5" customHeight="1">
      <c r="A5" s="27"/>
      <c r="B5" s="167"/>
      <c r="C5" s="28" t="s">
        <v>39</v>
      </c>
      <c r="D5" s="29" t="s">
        <v>455</v>
      </c>
      <c r="E5" s="30">
        <v>3600</v>
      </c>
      <c r="F5" s="533"/>
      <c r="G5" s="345"/>
      <c r="H5" s="537"/>
      <c r="I5" s="31"/>
      <c r="J5" s="245" t="s">
        <v>193</v>
      </c>
      <c r="K5" s="29" t="s">
        <v>461</v>
      </c>
      <c r="L5" s="30">
        <v>1300</v>
      </c>
      <c r="M5" s="537"/>
      <c r="N5" s="326"/>
      <c r="O5" s="245" t="s">
        <v>194</v>
      </c>
      <c r="P5" s="29" t="s">
        <v>461</v>
      </c>
      <c r="Q5" s="30">
        <v>1000</v>
      </c>
      <c r="R5" s="537"/>
      <c r="S5" s="210"/>
      <c r="T5" s="245" t="s">
        <v>193</v>
      </c>
      <c r="U5" s="29"/>
      <c r="V5" s="30">
        <v>450</v>
      </c>
      <c r="W5" s="537"/>
      <c r="X5" s="594" t="s">
        <v>352</v>
      </c>
      <c r="Y5" s="581"/>
      <c r="Z5" s="581"/>
      <c r="AA5" s="582"/>
    </row>
    <row r="6" spans="1:27" ht="13.5" customHeight="1">
      <c r="A6" s="32"/>
      <c r="B6" s="168"/>
      <c r="C6" s="43" t="s">
        <v>40</v>
      </c>
      <c r="D6" s="33" t="s">
        <v>455</v>
      </c>
      <c r="E6" s="34">
        <v>1650</v>
      </c>
      <c r="F6" s="534"/>
      <c r="G6" s="347"/>
      <c r="H6" s="538"/>
      <c r="I6" s="35"/>
      <c r="J6" s="43" t="s">
        <v>46</v>
      </c>
      <c r="K6" s="33" t="s">
        <v>461</v>
      </c>
      <c r="L6" s="34">
        <v>1000</v>
      </c>
      <c r="M6" s="538"/>
      <c r="N6" s="327"/>
      <c r="O6" s="43" t="s">
        <v>193</v>
      </c>
      <c r="P6" s="33" t="s">
        <v>461</v>
      </c>
      <c r="Q6" s="34">
        <v>450</v>
      </c>
      <c r="R6" s="538"/>
      <c r="S6" s="204"/>
      <c r="T6" s="43" t="s">
        <v>475</v>
      </c>
      <c r="U6" s="33"/>
      <c r="V6" s="34">
        <v>450</v>
      </c>
      <c r="W6" s="538"/>
      <c r="X6" s="594" t="s">
        <v>476</v>
      </c>
      <c r="Y6" s="594"/>
      <c r="Z6" s="594"/>
      <c r="AA6" s="595"/>
    </row>
    <row r="7" spans="1:27" ht="13.5" customHeight="1">
      <c r="A7" s="32"/>
      <c r="B7" s="168" t="s">
        <v>349</v>
      </c>
      <c r="C7" s="611" t="s">
        <v>41</v>
      </c>
      <c r="D7" s="33" t="s">
        <v>455</v>
      </c>
      <c r="E7" s="34">
        <v>2450</v>
      </c>
      <c r="F7" s="534"/>
      <c r="G7" s="347"/>
      <c r="H7" s="538"/>
      <c r="I7" s="35"/>
      <c r="J7" s="43" t="s">
        <v>43</v>
      </c>
      <c r="K7" s="33" t="s">
        <v>461</v>
      </c>
      <c r="L7" s="34">
        <v>1400</v>
      </c>
      <c r="M7" s="538"/>
      <c r="N7" s="327"/>
      <c r="O7" s="43" t="s">
        <v>46</v>
      </c>
      <c r="P7" s="33" t="s">
        <v>461</v>
      </c>
      <c r="Q7" s="34">
        <v>400</v>
      </c>
      <c r="R7" s="538"/>
      <c r="S7" s="204"/>
      <c r="T7" s="43"/>
      <c r="U7" s="33"/>
      <c r="V7" s="34"/>
      <c r="W7" s="348"/>
      <c r="X7" s="685" t="s">
        <v>477</v>
      </c>
      <c r="Y7" s="685"/>
      <c r="Z7" s="685"/>
      <c r="AA7" s="686"/>
    </row>
    <row r="8" spans="1:27" ht="13.5" customHeight="1">
      <c r="A8" s="679" t="s">
        <v>440</v>
      </c>
      <c r="B8" s="204" t="s">
        <v>467</v>
      </c>
      <c r="C8" s="43" t="s">
        <v>42</v>
      </c>
      <c r="D8" s="33" t="s">
        <v>455</v>
      </c>
      <c r="E8" s="34">
        <v>1700</v>
      </c>
      <c r="F8" s="534"/>
      <c r="G8" s="347"/>
      <c r="H8" s="538"/>
      <c r="I8" s="35"/>
      <c r="J8" s="43" t="s">
        <v>35</v>
      </c>
      <c r="K8" s="33" t="s">
        <v>474</v>
      </c>
      <c r="L8" s="34">
        <v>650</v>
      </c>
      <c r="M8" s="348"/>
      <c r="N8" s="327"/>
      <c r="O8" s="43" t="s">
        <v>531</v>
      </c>
      <c r="P8" s="33">
        <v>0</v>
      </c>
      <c r="Q8" s="34">
        <v>150</v>
      </c>
      <c r="R8" s="538"/>
      <c r="S8" s="204"/>
      <c r="T8" s="43"/>
      <c r="U8" s="33"/>
      <c r="V8" s="34"/>
      <c r="W8" s="348"/>
      <c r="X8" s="669" t="s">
        <v>478</v>
      </c>
      <c r="Y8" s="684"/>
      <c r="Z8" s="684"/>
      <c r="AA8" s="595"/>
    </row>
    <row r="9" spans="1:27" ht="13.5" customHeight="1">
      <c r="A9" s="680"/>
      <c r="B9" s="205" t="s">
        <v>468</v>
      </c>
      <c r="C9" s="18" t="s">
        <v>469</v>
      </c>
      <c r="D9" s="41" t="s">
        <v>455</v>
      </c>
      <c r="E9" s="34">
        <v>1700</v>
      </c>
      <c r="F9" s="534"/>
      <c r="G9" s="347"/>
      <c r="H9" s="538"/>
      <c r="I9" s="35"/>
      <c r="J9" s="43" t="s">
        <v>238</v>
      </c>
      <c r="K9" s="33" t="s">
        <v>461</v>
      </c>
      <c r="L9" s="34">
        <v>700</v>
      </c>
      <c r="M9" s="348"/>
      <c r="N9" s="327"/>
      <c r="O9" s="43" t="s">
        <v>42</v>
      </c>
      <c r="P9" s="605"/>
      <c r="Q9" s="34">
        <v>200</v>
      </c>
      <c r="R9" s="348"/>
      <c r="S9" s="204"/>
      <c r="T9" s="43"/>
      <c r="U9" s="33"/>
      <c r="V9" s="34"/>
      <c r="W9" s="348"/>
      <c r="X9" s="681" t="s">
        <v>479</v>
      </c>
      <c r="Y9" s="670"/>
      <c r="Z9" s="670"/>
      <c r="AA9" s="671"/>
    </row>
    <row r="10" spans="1:27" ht="13.5" customHeight="1">
      <c r="A10" s="32"/>
      <c r="B10" s="377"/>
      <c r="C10" s="18" t="s">
        <v>470</v>
      </c>
      <c r="D10" s="33" t="s">
        <v>456</v>
      </c>
      <c r="E10" s="34">
        <v>2350</v>
      </c>
      <c r="F10" s="534"/>
      <c r="G10" s="347"/>
      <c r="H10" s="538"/>
      <c r="I10" s="35"/>
      <c r="J10" s="43"/>
      <c r="K10" s="33"/>
      <c r="L10" s="34"/>
      <c r="M10" s="348"/>
      <c r="N10" s="327"/>
      <c r="O10" s="43"/>
      <c r="P10" s="33"/>
      <c r="Q10" s="34"/>
      <c r="R10" s="348"/>
      <c r="S10" s="204"/>
      <c r="T10" s="43"/>
      <c r="U10" s="33"/>
      <c r="V10" s="34"/>
      <c r="W10" s="348"/>
      <c r="X10" s="681" t="s">
        <v>480</v>
      </c>
      <c r="Y10" s="670"/>
      <c r="Z10" s="670"/>
      <c r="AA10" s="671"/>
    </row>
    <row r="11" spans="1:27" ht="13.5" customHeight="1">
      <c r="A11" s="32"/>
      <c r="B11" s="205"/>
      <c r="C11" s="18" t="s">
        <v>43</v>
      </c>
      <c r="D11" s="33" t="s">
        <v>455</v>
      </c>
      <c r="E11" s="34">
        <v>3350</v>
      </c>
      <c r="F11" s="534"/>
      <c r="G11" s="347"/>
      <c r="H11" s="538"/>
      <c r="I11" s="35"/>
      <c r="J11" s="43"/>
      <c r="K11" s="33"/>
      <c r="L11" s="34"/>
      <c r="M11" s="348"/>
      <c r="N11" s="327"/>
      <c r="O11" s="43"/>
      <c r="P11" s="33"/>
      <c r="Q11" s="34"/>
      <c r="R11" s="348"/>
      <c r="S11" s="204"/>
      <c r="T11" s="43"/>
      <c r="U11" s="33"/>
      <c r="V11" s="34"/>
      <c r="W11" s="348"/>
      <c r="X11" s="669" t="s">
        <v>566</v>
      </c>
      <c r="Y11" s="670"/>
      <c r="Z11" s="670"/>
      <c r="AA11" s="671"/>
    </row>
    <row r="12" spans="1:27" ht="13.5" customHeight="1">
      <c r="A12" s="32"/>
      <c r="B12" s="168"/>
      <c r="C12" s="18" t="s">
        <v>44</v>
      </c>
      <c r="D12" s="33" t="s">
        <v>455</v>
      </c>
      <c r="E12" s="34">
        <v>4500</v>
      </c>
      <c r="F12" s="534"/>
      <c r="G12" s="347"/>
      <c r="H12" s="538"/>
      <c r="I12" s="35"/>
      <c r="J12" s="43"/>
      <c r="K12" s="33"/>
      <c r="L12" s="34"/>
      <c r="M12" s="348"/>
      <c r="N12" s="327"/>
      <c r="O12" s="43"/>
      <c r="P12" s="33"/>
      <c r="Q12" s="34"/>
      <c r="R12" s="348"/>
      <c r="S12" s="204"/>
      <c r="T12" s="43"/>
      <c r="U12" s="33"/>
      <c r="V12" s="34"/>
      <c r="W12" s="348"/>
      <c r="X12" s="669"/>
      <c r="Y12" s="670"/>
      <c r="Z12" s="670"/>
      <c r="AA12" s="671"/>
    </row>
    <row r="13" spans="1:27" ht="13.5" customHeight="1">
      <c r="A13" s="32"/>
      <c r="B13" s="168"/>
      <c r="C13" s="611" t="s">
        <v>45</v>
      </c>
      <c r="D13" s="33" t="s">
        <v>455</v>
      </c>
      <c r="E13" s="34">
        <v>2100</v>
      </c>
      <c r="F13" s="534"/>
      <c r="G13" s="347"/>
      <c r="H13" s="538"/>
      <c r="I13" s="35"/>
      <c r="J13" s="43"/>
      <c r="K13" s="33"/>
      <c r="L13" s="34"/>
      <c r="M13" s="348"/>
      <c r="N13" s="328"/>
      <c r="O13" s="285"/>
      <c r="P13" s="33"/>
      <c r="Q13" s="34"/>
      <c r="R13" s="348"/>
      <c r="S13" s="204"/>
      <c r="T13" s="43"/>
      <c r="U13" s="33"/>
      <c r="V13" s="34"/>
      <c r="W13" s="348"/>
      <c r="X13" s="58"/>
      <c r="Y13" s="58"/>
      <c r="Z13" s="58"/>
      <c r="AA13" s="61"/>
    </row>
    <row r="14" spans="1:27" ht="13.5" customHeight="1">
      <c r="A14" s="32"/>
      <c r="B14" s="168"/>
      <c r="C14" s="43" t="s">
        <v>46</v>
      </c>
      <c r="D14" s="33" t="s">
        <v>455</v>
      </c>
      <c r="E14" s="34">
        <v>2250</v>
      </c>
      <c r="F14" s="534"/>
      <c r="G14" s="347"/>
      <c r="H14" s="538"/>
      <c r="I14" s="35"/>
      <c r="J14" s="43"/>
      <c r="K14" s="33"/>
      <c r="L14" s="34"/>
      <c r="M14" s="348"/>
      <c r="N14" s="327"/>
      <c r="O14" s="43"/>
      <c r="P14" s="33"/>
      <c r="Q14" s="34"/>
      <c r="R14" s="348"/>
      <c r="S14" s="204"/>
      <c r="T14" s="43"/>
      <c r="U14" s="33"/>
      <c r="V14" s="34"/>
      <c r="W14" s="348"/>
      <c r="X14" s="677"/>
      <c r="Y14" s="677"/>
      <c r="Z14" s="677"/>
      <c r="AA14" s="678"/>
    </row>
    <row r="15" spans="1:27" ht="13.5" customHeight="1">
      <c r="A15" s="44"/>
      <c r="B15" s="171"/>
      <c r="C15" s="612" t="s">
        <v>47</v>
      </c>
      <c r="D15" s="46" t="s">
        <v>456</v>
      </c>
      <c r="E15" s="47">
        <v>1950</v>
      </c>
      <c r="F15" s="543"/>
      <c r="G15" s="349"/>
      <c r="H15" s="544"/>
      <c r="I15" s="48"/>
      <c r="J15" s="257"/>
      <c r="K15" s="46"/>
      <c r="L15" s="47"/>
      <c r="M15" s="274"/>
      <c r="N15" s="329"/>
      <c r="O15" s="257"/>
      <c r="P15" s="46"/>
      <c r="Q15" s="47"/>
      <c r="R15" s="274"/>
      <c r="S15" s="286"/>
      <c r="T15" s="257"/>
      <c r="U15" s="46"/>
      <c r="V15" s="47"/>
      <c r="W15" s="274"/>
      <c r="X15" s="58"/>
      <c r="Y15" s="58"/>
      <c r="Z15" s="58"/>
      <c r="AA15" s="61"/>
    </row>
    <row r="16" spans="1:27" s="4" customFormat="1" ht="13.5" customHeight="1">
      <c r="A16" s="169"/>
      <c r="B16" s="168"/>
      <c r="C16" s="43" t="s">
        <v>35</v>
      </c>
      <c r="D16" s="33" t="s">
        <v>456</v>
      </c>
      <c r="E16" s="34">
        <v>2300</v>
      </c>
      <c r="F16" s="534"/>
      <c r="G16" s="347"/>
      <c r="H16" s="538"/>
      <c r="I16" s="35"/>
      <c r="J16" s="43"/>
      <c r="K16" s="33"/>
      <c r="L16" s="34"/>
      <c r="M16" s="348"/>
      <c r="N16" s="327"/>
      <c r="O16" s="43"/>
      <c r="P16" s="33"/>
      <c r="Q16" s="34"/>
      <c r="R16" s="348"/>
      <c r="S16" s="204"/>
      <c r="T16" s="43"/>
      <c r="U16" s="33"/>
      <c r="V16" s="34"/>
      <c r="W16" s="348"/>
      <c r="X16" s="58"/>
      <c r="Y16" s="342"/>
      <c r="Z16" s="58"/>
      <c r="AA16" s="61"/>
    </row>
    <row r="17" spans="1:27" s="4" customFormat="1" ht="13.5" customHeight="1">
      <c r="A17" s="170"/>
      <c r="B17" s="168" t="s">
        <v>471</v>
      </c>
      <c r="C17" s="611" t="s">
        <v>36</v>
      </c>
      <c r="D17" s="33" t="s">
        <v>456</v>
      </c>
      <c r="E17" s="34">
        <v>1900</v>
      </c>
      <c r="F17" s="534"/>
      <c r="G17" s="347"/>
      <c r="H17" s="538"/>
      <c r="I17" s="35"/>
      <c r="J17" s="43"/>
      <c r="K17" s="33"/>
      <c r="L17" s="34"/>
      <c r="M17" s="538"/>
      <c r="N17" s="327"/>
      <c r="O17" s="43"/>
      <c r="P17" s="33"/>
      <c r="Q17" s="34"/>
      <c r="R17" s="538"/>
      <c r="S17" s="204"/>
      <c r="T17" s="43"/>
      <c r="U17" s="33"/>
      <c r="V17" s="34"/>
      <c r="W17" s="348"/>
      <c r="X17" s="51"/>
      <c r="Y17" s="51"/>
      <c r="Z17" s="51"/>
      <c r="AA17" s="52"/>
    </row>
    <row r="18" spans="1:27" s="4" customFormat="1" ht="13.5" customHeight="1">
      <c r="A18" s="159"/>
      <c r="B18" s="376"/>
      <c r="C18" s="43" t="s">
        <v>472</v>
      </c>
      <c r="D18" s="33" t="s">
        <v>456</v>
      </c>
      <c r="E18" s="34">
        <v>1600</v>
      </c>
      <c r="F18" s="534"/>
      <c r="G18" s="347"/>
      <c r="H18" s="538"/>
      <c r="I18" s="35"/>
      <c r="J18" s="43"/>
      <c r="K18" s="33"/>
      <c r="L18" s="34"/>
      <c r="M18" s="348"/>
      <c r="N18" s="327"/>
      <c r="O18" s="43"/>
      <c r="P18" s="33"/>
      <c r="Q18" s="34"/>
      <c r="R18" s="348"/>
      <c r="S18" s="204"/>
      <c r="T18" s="43"/>
      <c r="U18" s="33"/>
      <c r="V18" s="34"/>
      <c r="W18" s="348"/>
      <c r="X18" s="677"/>
      <c r="Y18" s="682"/>
      <c r="Z18" s="682"/>
      <c r="AA18" s="683"/>
    </row>
    <row r="19" spans="1:27" s="4" customFormat="1" ht="13.5" customHeight="1">
      <c r="A19" s="159"/>
      <c r="B19" s="206"/>
      <c r="C19" s="18" t="s">
        <v>473</v>
      </c>
      <c r="D19" s="33" t="s">
        <v>456</v>
      </c>
      <c r="E19" s="34">
        <v>2200</v>
      </c>
      <c r="F19" s="534"/>
      <c r="G19" s="347"/>
      <c r="H19" s="538"/>
      <c r="I19" s="35"/>
      <c r="J19" s="43"/>
      <c r="K19" s="33"/>
      <c r="L19" s="34"/>
      <c r="M19" s="538"/>
      <c r="N19" s="327"/>
      <c r="O19" s="43"/>
      <c r="P19" s="33"/>
      <c r="Q19" s="34"/>
      <c r="R19" s="348"/>
      <c r="S19" s="204"/>
      <c r="T19" s="43"/>
      <c r="U19" s="33"/>
      <c r="V19" s="34"/>
      <c r="W19" s="348"/>
      <c r="X19" s="58"/>
      <c r="Y19" s="51"/>
      <c r="Z19" s="51"/>
      <c r="AA19" s="52"/>
    </row>
    <row r="20" spans="1:27" s="4" customFormat="1" ht="13.5" customHeight="1">
      <c r="A20" s="159"/>
      <c r="B20" s="206"/>
      <c r="C20" s="18"/>
      <c r="D20" s="33"/>
      <c r="E20" s="34"/>
      <c r="F20" s="534"/>
      <c r="G20" s="347"/>
      <c r="H20" s="538"/>
      <c r="I20" s="35"/>
      <c r="J20" s="43"/>
      <c r="K20" s="33"/>
      <c r="L20" s="34"/>
      <c r="M20" s="348"/>
      <c r="N20" s="327"/>
      <c r="O20" s="43"/>
      <c r="P20" s="33"/>
      <c r="Q20" s="34"/>
      <c r="R20" s="348"/>
      <c r="S20" s="204"/>
      <c r="T20" s="43"/>
      <c r="U20" s="33"/>
      <c r="V20" s="34"/>
      <c r="W20" s="348"/>
      <c r="X20" s="343"/>
      <c r="Y20" s="343"/>
      <c r="Z20" s="343"/>
      <c r="AA20" s="344"/>
    </row>
    <row r="21" spans="1:27" s="77" customFormat="1" ht="13.5" customHeight="1">
      <c r="A21" s="62"/>
      <c r="B21" s="62"/>
      <c r="C21" s="165" t="str">
        <f>CONCATENATE(FIXED(COUNTA(C5:C20),0,0),"　店")</f>
        <v>15　店</v>
      </c>
      <c r="D21" s="166"/>
      <c r="E21" s="94">
        <f>SUM(E5:E20)</f>
        <v>35600</v>
      </c>
      <c r="F21" s="123">
        <f>SUM(F5:F20)</f>
        <v>0</v>
      </c>
      <c r="G21" s="332"/>
      <c r="H21" s="260"/>
      <c r="I21" s="63"/>
      <c r="J21" s="165" t="str">
        <f>CONCATENATE(FIXED(COUNTA(J5:J20),0,0),"　店")</f>
        <v>5　店</v>
      </c>
      <c r="K21" s="166"/>
      <c r="L21" s="94">
        <f>SUM(L5:L20)</f>
        <v>5050</v>
      </c>
      <c r="M21" s="260">
        <f>SUM(M5:M20)</f>
        <v>0</v>
      </c>
      <c r="N21" s="330"/>
      <c r="O21" s="165" t="str">
        <f>CONCATENATE(FIXED(COUNTA(O5:O20),0,0),"　店")</f>
        <v>5　店</v>
      </c>
      <c r="P21" s="166"/>
      <c r="Q21" s="94">
        <f>SUM(Q5:Q20)</f>
        <v>2200</v>
      </c>
      <c r="R21" s="260">
        <f>SUM(R5:R20)</f>
        <v>0</v>
      </c>
      <c r="S21" s="283"/>
      <c r="T21" s="165" t="str">
        <f>CONCATENATE(FIXED(COUNTA(T5:T20),0,0),"　店")</f>
        <v>2　店</v>
      </c>
      <c r="U21" s="166"/>
      <c r="V21" s="94">
        <f>SUM(V5:V20)</f>
        <v>900</v>
      </c>
      <c r="W21" s="260">
        <f>SUM(W5:W20)</f>
        <v>0</v>
      </c>
      <c r="X21" s="198"/>
      <c r="Y21" s="198"/>
      <c r="Z21" s="198"/>
      <c r="AA21" s="103"/>
    </row>
    <row r="22" spans="3:27" ht="24" customHeight="1">
      <c r="C22" s="22" t="s">
        <v>38</v>
      </c>
      <c r="D22" s="22"/>
      <c r="E22" s="22"/>
      <c r="F22" s="22"/>
      <c r="G22" s="23"/>
      <c r="H22" s="126"/>
      <c r="J22" s="24"/>
      <c r="K22" s="25" t="s">
        <v>3</v>
      </c>
      <c r="L22" s="635">
        <f>E29+G29+L29+Q29+V29</f>
        <v>21150</v>
      </c>
      <c r="M22" s="635"/>
      <c r="N22" s="319"/>
      <c r="O22" s="26" t="s">
        <v>0</v>
      </c>
      <c r="X22" s="335"/>
      <c r="Y22" s="335"/>
      <c r="Z22" s="335"/>
      <c r="AA22" s="335"/>
    </row>
    <row r="23" spans="1:27" s="203" customFormat="1" ht="13.5" customHeight="1">
      <c r="A23" s="307" t="s">
        <v>2</v>
      </c>
      <c r="B23" s="626" t="s">
        <v>1</v>
      </c>
      <c r="C23" s="627"/>
      <c r="D23" s="627"/>
      <c r="E23" s="627"/>
      <c r="F23" s="378" t="s">
        <v>444</v>
      </c>
      <c r="G23" s="155"/>
      <c r="H23" s="379"/>
      <c r="I23" s="636" t="s">
        <v>4</v>
      </c>
      <c r="J23" s="636"/>
      <c r="K23" s="636"/>
      <c r="L23" s="636"/>
      <c r="M23" s="378" t="s">
        <v>444</v>
      </c>
      <c r="N23" s="643" t="s">
        <v>5</v>
      </c>
      <c r="O23" s="636"/>
      <c r="P23" s="636"/>
      <c r="Q23" s="636"/>
      <c r="R23" s="378" t="s">
        <v>444</v>
      </c>
      <c r="S23" s="643" t="s">
        <v>6</v>
      </c>
      <c r="T23" s="636"/>
      <c r="U23" s="636"/>
      <c r="V23" s="636"/>
      <c r="W23" s="378" t="s">
        <v>444</v>
      </c>
      <c r="X23" s="667"/>
      <c r="Y23" s="667"/>
      <c r="Z23" s="667"/>
      <c r="AA23" s="668"/>
    </row>
    <row r="24" spans="1:27" ht="13.5" customHeight="1">
      <c r="A24" s="27"/>
      <c r="B24" s="167"/>
      <c r="C24" s="28" t="s">
        <v>481</v>
      </c>
      <c r="D24" s="29" t="s">
        <v>456</v>
      </c>
      <c r="E24" s="30">
        <v>7000</v>
      </c>
      <c r="F24" s="533"/>
      <c r="G24" s="345"/>
      <c r="H24" s="537"/>
      <c r="I24" s="31"/>
      <c r="J24" s="245" t="s">
        <v>192</v>
      </c>
      <c r="K24" s="29" t="s">
        <v>461</v>
      </c>
      <c r="L24" s="30">
        <v>3000</v>
      </c>
      <c r="M24" s="537"/>
      <c r="N24" s="326"/>
      <c r="O24" s="245"/>
      <c r="P24" s="29"/>
      <c r="Q24" s="243"/>
      <c r="R24" s="184"/>
      <c r="S24" s="210" t="s">
        <v>350</v>
      </c>
      <c r="T24" s="245" t="s">
        <v>192</v>
      </c>
      <c r="U24" s="29" t="s">
        <v>461</v>
      </c>
      <c r="V24" s="30">
        <v>900</v>
      </c>
      <c r="W24" s="537"/>
      <c r="X24" s="672" t="s">
        <v>487</v>
      </c>
      <c r="Y24" s="673"/>
      <c r="Z24" s="673"/>
      <c r="AA24" s="674"/>
    </row>
    <row r="25" spans="1:27" ht="13.5" customHeight="1">
      <c r="A25" s="665" t="s">
        <v>532</v>
      </c>
      <c r="B25" s="376" t="s">
        <v>349</v>
      </c>
      <c r="C25" s="18" t="s">
        <v>482</v>
      </c>
      <c r="D25" s="33" t="s">
        <v>456</v>
      </c>
      <c r="E25" s="34">
        <v>2000</v>
      </c>
      <c r="F25" s="534"/>
      <c r="G25" s="347"/>
      <c r="H25" s="538"/>
      <c r="I25" s="35"/>
      <c r="J25" s="43"/>
      <c r="K25" s="33"/>
      <c r="L25" s="34"/>
      <c r="M25" s="348"/>
      <c r="N25" s="327"/>
      <c r="O25" s="287"/>
      <c r="P25" s="33"/>
      <c r="Q25" s="250"/>
      <c r="R25" s="186"/>
      <c r="S25" s="204"/>
      <c r="T25" s="43" t="s">
        <v>486</v>
      </c>
      <c r="U25" s="33" t="s">
        <v>461</v>
      </c>
      <c r="V25" s="34">
        <v>100</v>
      </c>
      <c r="W25" s="538"/>
      <c r="X25" s="675" t="s">
        <v>552</v>
      </c>
      <c r="Y25" s="675"/>
      <c r="Z25" s="675"/>
      <c r="AA25" s="676"/>
    </row>
    <row r="26" spans="1:27" ht="13.5" customHeight="1">
      <c r="A26" s="666"/>
      <c r="B26" s="204" t="s">
        <v>483</v>
      </c>
      <c r="C26" s="18" t="s">
        <v>484</v>
      </c>
      <c r="D26" s="33" t="s">
        <v>456</v>
      </c>
      <c r="E26" s="34">
        <v>2950</v>
      </c>
      <c r="F26" s="534"/>
      <c r="G26" s="347"/>
      <c r="H26" s="538"/>
      <c r="I26" s="35"/>
      <c r="J26" s="43"/>
      <c r="K26" s="33"/>
      <c r="L26" s="34"/>
      <c r="M26" s="348"/>
      <c r="N26" s="327"/>
      <c r="O26" s="287"/>
      <c r="P26" s="33"/>
      <c r="Q26" s="250"/>
      <c r="R26" s="186"/>
      <c r="S26" s="204"/>
      <c r="T26" s="43"/>
      <c r="U26" s="33"/>
      <c r="V26" s="34"/>
      <c r="W26" s="348"/>
      <c r="X26" s="704" t="s">
        <v>546</v>
      </c>
      <c r="Y26" s="705"/>
      <c r="Z26" s="705"/>
      <c r="AA26" s="706"/>
    </row>
    <row r="27" spans="1:27" ht="13.5" customHeight="1">
      <c r="A27" s="32"/>
      <c r="B27" s="168"/>
      <c r="C27" s="18" t="s">
        <v>485</v>
      </c>
      <c r="D27" s="33" t="s">
        <v>456</v>
      </c>
      <c r="E27" s="34">
        <v>3750</v>
      </c>
      <c r="F27" s="534"/>
      <c r="G27" s="347"/>
      <c r="H27" s="538"/>
      <c r="I27" s="35"/>
      <c r="J27" s="43"/>
      <c r="K27" s="33"/>
      <c r="L27" s="34"/>
      <c r="M27" s="348"/>
      <c r="N27" s="327"/>
      <c r="O27" s="43"/>
      <c r="P27" s="33"/>
      <c r="Q27" s="250"/>
      <c r="R27" s="186"/>
      <c r="S27" s="204"/>
      <c r="T27" s="43"/>
      <c r="U27" s="33"/>
      <c r="V27" s="34"/>
      <c r="W27" s="348"/>
      <c r="X27" s="704" t="s">
        <v>567</v>
      </c>
      <c r="Y27" s="705"/>
      <c r="Z27" s="705"/>
      <c r="AA27" s="706"/>
    </row>
    <row r="28" spans="1:27" ht="13.5" customHeight="1">
      <c r="A28" s="32"/>
      <c r="B28" s="205" t="s">
        <v>468</v>
      </c>
      <c r="C28" s="18" t="s">
        <v>48</v>
      </c>
      <c r="D28" s="33" t="s">
        <v>456</v>
      </c>
      <c r="E28" s="34">
        <v>1450</v>
      </c>
      <c r="F28" s="534"/>
      <c r="G28" s="347"/>
      <c r="H28" s="538"/>
      <c r="I28" s="35"/>
      <c r="J28" s="43"/>
      <c r="K28" s="33"/>
      <c r="L28" s="34"/>
      <c r="M28" s="348"/>
      <c r="N28" s="328"/>
      <c r="O28" s="43"/>
      <c r="P28" s="85"/>
      <c r="Q28" s="250"/>
      <c r="R28" s="186"/>
      <c r="S28" s="204"/>
      <c r="T28" s="43"/>
      <c r="U28" s="33"/>
      <c r="V28" s="34"/>
      <c r="W28" s="348"/>
      <c r="X28" s="707" t="s">
        <v>488</v>
      </c>
      <c r="Y28" s="708"/>
      <c r="Z28" s="708"/>
      <c r="AA28" s="709"/>
    </row>
    <row r="29" spans="1:27" ht="13.5" customHeight="1">
      <c r="A29" s="62"/>
      <c r="B29" s="62"/>
      <c r="C29" s="165" t="str">
        <f>CONCATENATE(FIXED(COUNTA(C24:C28),0,0),"　店")</f>
        <v>5　店</v>
      </c>
      <c r="D29" s="166"/>
      <c r="E29" s="94">
        <f>SUM(E24:E28)</f>
        <v>17150</v>
      </c>
      <c r="F29" s="123">
        <f>SUM(F24:F28)</f>
        <v>0</v>
      </c>
      <c r="G29" s="332"/>
      <c r="H29" s="260"/>
      <c r="I29" s="63"/>
      <c r="J29" s="165" t="str">
        <f>CONCATENATE(FIXED(COUNTA(J24:J28),0,0),"　店")</f>
        <v>1　店</v>
      </c>
      <c r="K29" s="166"/>
      <c r="L29" s="94">
        <f>SUM(L24:L28)</f>
        <v>3000</v>
      </c>
      <c r="M29" s="260">
        <f>SUM(M24:M28)</f>
        <v>0</v>
      </c>
      <c r="N29" s="330"/>
      <c r="O29" s="165"/>
      <c r="P29" s="166"/>
      <c r="Q29" s="259"/>
      <c r="R29" s="260"/>
      <c r="S29" s="283"/>
      <c r="T29" s="165" t="str">
        <f>CONCATENATE(FIXED(COUNTA(T24:T28),0,0),"　店")</f>
        <v>2　店</v>
      </c>
      <c r="U29" s="166"/>
      <c r="V29" s="94">
        <f>SUM(V24:V28)</f>
        <v>1000</v>
      </c>
      <c r="W29" s="260">
        <f>SUM(W24:W28)</f>
        <v>0</v>
      </c>
      <c r="X29" s="701" t="s">
        <v>489</v>
      </c>
      <c r="Y29" s="702"/>
      <c r="Z29" s="702"/>
      <c r="AA29" s="703"/>
    </row>
    <row r="30" spans="3:27" ht="23.25" customHeight="1">
      <c r="C30" s="22" t="s">
        <v>321</v>
      </c>
      <c r="D30" s="22"/>
      <c r="E30" s="22"/>
      <c r="F30" s="22"/>
      <c r="G30" s="23"/>
      <c r="H30" s="126"/>
      <c r="J30" s="24"/>
      <c r="K30" s="25" t="s">
        <v>3</v>
      </c>
      <c r="L30" s="635">
        <f>E39+G39+L39+R39+W39</f>
        <v>15750</v>
      </c>
      <c r="M30" s="635"/>
      <c r="N30" s="319"/>
      <c r="O30" s="26" t="s">
        <v>0</v>
      </c>
      <c r="P30" s="26"/>
      <c r="R30" s="6"/>
      <c r="S30" s="128"/>
      <c r="T30" s="211"/>
      <c r="W30" s="6"/>
      <c r="X30" s="700"/>
      <c r="Y30" s="700"/>
      <c r="Z30" s="700"/>
      <c r="AA30" s="700"/>
    </row>
    <row r="31" spans="1:27" s="203" customFormat="1" ht="13.5" customHeight="1">
      <c r="A31" s="307" t="s">
        <v>2</v>
      </c>
      <c r="B31" s="626" t="s">
        <v>1</v>
      </c>
      <c r="C31" s="627"/>
      <c r="D31" s="627"/>
      <c r="E31" s="627"/>
      <c r="F31" s="378" t="s">
        <v>444</v>
      </c>
      <c r="G31" s="155"/>
      <c r="H31" s="379"/>
      <c r="I31" s="636" t="s">
        <v>4</v>
      </c>
      <c r="J31" s="636"/>
      <c r="K31" s="636"/>
      <c r="L31" s="636"/>
      <c r="M31" s="378" t="s">
        <v>444</v>
      </c>
      <c r="N31" s="643" t="s">
        <v>5</v>
      </c>
      <c r="O31" s="636"/>
      <c r="P31" s="636"/>
      <c r="Q31" s="636"/>
      <c r="R31" s="378" t="s">
        <v>444</v>
      </c>
      <c r="S31" s="636" t="s">
        <v>6</v>
      </c>
      <c r="T31" s="636"/>
      <c r="U31" s="636"/>
      <c r="V31" s="636"/>
      <c r="W31" s="378" t="s">
        <v>444</v>
      </c>
      <c r="X31" s="667"/>
      <c r="Y31" s="667"/>
      <c r="Z31" s="667"/>
      <c r="AA31" s="668"/>
    </row>
    <row r="32" spans="1:27" ht="12.75" customHeight="1">
      <c r="A32" s="172"/>
      <c r="B32" s="175"/>
      <c r="C32" s="79" t="s">
        <v>49</v>
      </c>
      <c r="D32" s="33" t="s">
        <v>507</v>
      </c>
      <c r="E32" s="80">
        <v>2200</v>
      </c>
      <c r="F32" s="533"/>
      <c r="G32" s="352"/>
      <c r="H32" s="537"/>
      <c r="I32" s="81"/>
      <c r="J32" s="273" t="s">
        <v>233</v>
      </c>
      <c r="K32" s="82"/>
      <c r="L32" s="80">
        <v>500</v>
      </c>
      <c r="M32" s="346"/>
      <c r="N32" s="326"/>
      <c r="O32" s="273"/>
      <c r="P32" s="29"/>
      <c r="Q32" s="33"/>
      <c r="R32" s="591"/>
      <c r="S32" s="656" t="s">
        <v>561</v>
      </c>
      <c r="T32" s="657"/>
      <c r="U32" s="657"/>
      <c r="V32" s="657"/>
      <c r="W32" s="658"/>
      <c r="X32" s="696" t="s">
        <v>326</v>
      </c>
      <c r="Y32" s="696"/>
      <c r="Z32" s="696"/>
      <c r="AA32" s="697"/>
    </row>
    <row r="33" spans="1:27" ht="12.75" customHeight="1">
      <c r="A33" s="159"/>
      <c r="B33" s="168"/>
      <c r="C33" s="18" t="s">
        <v>50</v>
      </c>
      <c r="D33" s="33" t="s">
        <v>507</v>
      </c>
      <c r="E33" s="34">
        <v>1550</v>
      </c>
      <c r="F33" s="534"/>
      <c r="G33" s="347"/>
      <c r="H33" s="538"/>
      <c r="I33" s="35"/>
      <c r="J33" s="43"/>
      <c r="K33" s="33"/>
      <c r="L33" s="34"/>
      <c r="M33" s="348"/>
      <c r="N33" s="327"/>
      <c r="O33" s="43"/>
      <c r="P33" s="33"/>
      <c r="Q33" s="33"/>
      <c r="R33" s="592"/>
      <c r="S33" s="659"/>
      <c r="T33" s="660"/>
      <c r="U33" s="660"/>
      <c r="V33" s="660"/>
      <c r="W33" s="661"/>
      <c r="X33" s="698" t="s">
        <v>568</v>
      </c>
      <c r="Y33" s="698"/>
      <c r="Z33" s="698"/>
      <c r="AA33" s="699"/>
    </row>
    <row r="34" spans="1:27" ht="12.75" customHeight="1">
      <c r="A34" s="170"/>
      <c r="B34" s="168"/>
      <c r="C34" s="18" t="s">
        <v>168</v>
      </c>
      <c r="D34" s="598" t="s">
        <v>509</v>
      </c>
      <c r="E34" s="34">
        <v>2750</v>
      </c>
      <c r="F34" s="534"/>
      <c r="G34" s="347"/>
      <c r="H34" s="538"/>
      <c r="I34" s="35"/>
      <c r="J34" s="43"/>
      <c r="K34" s="33"/>
      <c r="L34" s="34"/>
      <c r="M34" s="348"/>
      <c r="N34" s="327"/>
      <c r="O34" s="43"/>
      <c r="P34" s="33"/>
      <c r="Q34" s="33"/>
      <c r="R34" s="592"/>
      <c r="S34" s="659"/>
      <c r="T34" s="660"/>
      <c r="U34" s="660"/>
      <c r="V34" s="660"/>
      <c r="W34" s="661"/>
      <c r="X34" s="698" t="s">
        <v>553</v>
      </c>
      <c r="Y34" s="698"/>
      <c r="Z34" s="698"/>
      <c r="AA34" s="699"/>
    </row>
    <row r="35" spans="1:27" ht="12.75" customHeight="1">
      <c r="A35" s="159"/>
      <c r="B35" s="204" t="s">
        <v>293</v>
      </c>
      <c r="C35" s="18" t="s">
        <v>249</v>
      </c>
      <c r="D35" s="33" t="s">
        <v>507</v>
      </c>
      <c r="E35" s="34">
        <v>5300</v>
      </c>
      <c r="F35" s="534"/>
      <c r="G35" s="347"/>
      <c r="H35" s="538"/>
      <c r="I35" s="35"/>
      <c r="J35" s="43"/>
      <c r="K35" s="33"/>
      <c r="L35" s="34"/>
      <c r="M35" s="538"/>
      <c r="N35" s="327"/>
      <c r="O35" s="43"/>
      <c r="P35" s="33"/>
      <c r="Q35" s="33"/>
      <c r="R35" s="592"/>
      <c r="S35" s="659"/>
      <c r="T35" s="660"/>
      <c r="U35" s="660"/>
      <c r="V35" s="660"/>
      <c r="W35" s="661"/>
      <c r="X35" s="698" t="s">
        <v>569</v>
      </c>
      <c r="Y35" s="698"/>
      <c r="Z35" s="698"/>
      <c r="AA35" s="699"/>
    </row>
    <row r="36" spans="1:27" ht="12.75" customHeight="1">
      <c r="A36" s="160"/>
      <c r="B36" s="171"/>
      <c r="C36" s="45" t="s">
        <v>169</v>
      </c>
      <c r="D36" s="598" t="s">
        <v>509</v>
      </c>
      <c r="E36" s="47">
        <v>3450</v>
      </c>
      <c r="F36" s="534"/>
      <c r="G36" s="349"/>
      <c r="H36" s="538"/>
      <c r="I36" s="48"/>
      <c r="J36" s="257"/>
      <c r="K36" s="46"/>
      <c r="L36" s="47"/>
      <c r="M36" s="348"/>
      <c r="N36" s="329"/>
      <c r="O36" s="257"/>
      <c r="P36" s="46"/>
      <c r="Q36" s="46"/>
      <c r="R36" s="593"/>
      <c r="S36" s="659"/>
      <c r="T36" s="660"/>
      <c r="U36" s="660"/>
      <c r="V36" s="660"/>
      <c r="W36" s="661"/>
      <c r="X36" s="677" t="s">
        <v>342</v>
      </c>
      <c r="Y36" s="677"/>
      <c r="Z36" s="677"/>
      <c r="AA36" s="678"/>
    </row>
    <row r="37" spans="1:27" ht="12.75" customHeight="1">
      <c r="A37" s="173"/>
      <c r="B37" s="168"/>
      <c r="C37" s="18"/>
      <c r="D37" s="33"/>
      <c r="E37" s="34"/>
      <c r="F37" s="121"/>
      <c r="G37" s="347"/>
      <c r="H37" s="545"/>
      <c r="I37" s="35"/>
      <c r="J37" s="43"/>
      <c r="K37" s="33"/>
      <c r="L37" s="34"/>
      <c r="M37" s="348"/>
      <c r="N37" s="327"/>
      <c r="O37" s="185"/>
      <c r="P37" s="323"/>
      <c r="Q37" s="33"/>
      <c r="R37" s="592"/>
      <c r="S37" s="659"/>
      <c r="T37" s="660"/>
      <c r="U37" s="660"/>
      <c r="V37" s="660"/>
      <c r="W37" s="661"/>
      <c r="X37" s="677" t="s">
        <v>547</v>
      </c>
      <c r="Y37" s="677"/>
      <c r="Z37" s="677"/>
      <c r="AA37" s="678"/>
    </row>
    <row r="38" spans="1:27" ht="12.75" customHeight="1">
      <c r="A38" s="321"/>
      <c r="B38" s="171"/>
      <c r="C38" s="45"/>
      <c r="D38" s="46"/>
      <c r="E38" s="47"/>
      <c r="F38" s="240"/>
      <c r="G38" s="349"/>
      <c r="H38" s="274"/>
      <c r="I38" s="48"/>
      <c r="J38" s="257"/>
      <c r="K38" s="46"/>
      <c r="L38" s="47"/>
      <c r="M38" s="274"/>
      <c r="N38" s="329"/>
      <c r="O38" s="187"/>
      <c r="P38" s="324"/>
      <c r="Q38" s="46"/>
      <c r="R38" s="593"/>
      <c r="S38" s="662"/>
      <c r="T38" s="663"/>
      <c r="U38" s="663"/>
      <c r="V38" s="663"/>
      <c r="W38" s="664"/>
      <c r="X38" s="694" t="s">
        <v>533</v>
      </c>
      <c r="Y38" s="694"/>
      <c r="Z38" s="694"/>
      <c r="AA38" s="695"/>
    </row>
    <row r="39" spans="1:27" ht="12.75" customHeight="1">
      <c r="A39" s="62"/>
      <c r="B39" s="62"/>
      <c r="C39" s="165" t="str">
        <f>CONCATENATE(FIXED(COUNTA(C32:C36),0,0),"　店")</f>
        <v>5　店</v>
      </c>
      <c r="D39" s="166"/>
      <c r="E39" s="94">
        <f>SUM(E32:E38)</f>
        <v>15250</v>
      </c>
      <c r="F39" s="333">
        <f>SUM(F32:F38)</f>
        <v>0</v>
      </c>
      <c r="G39" s="332"/>
      <c r="H39" s="333"/>
      <c r="I39" s="63"/>
      <c r="J39" s="165" t="str">
        <f>CONCATENATE(FIXED(COUNTA(J32:J36),0,0),"　店")</f>
        <v>1　店</v>
      </c>
      <c r="K39" s="166"/>
      <c r="L39" s="94">
        <f>SUM(L32:L38)</f>
        <v>500</v>
      </c>
      <c r="M39" s="333">
        <f>SUM(M32:M38)</f>
        <v>0</v>
      </c>
      <c r="N39" s="330"/>
      <c r="O39" s="165"/>
      <c r="P39" s="166"/>
      <c r="Q39" s="166"/>
      <c r="R39" s="322"/>
      <c r="S39" s="165"/>
      <c r="T39" s="165"/>
      <c r="U39" s="166"/>
      <c r="V39" s="166"/>
      <c r="W39" s="322"/>
      <c r="X39" s="575" t="s">
        <v>548</v>
      </c>
      <c r="Y39" s="575"/>
      <c r="Z39" s="575"/>
      <c r="AA39" s="576"/>
    </row>
    <row r="40" spans="1:27" ht="13.5">
      <c r="A40" s="609" t="str">
        <f>'表紙'!$A$34</f>
        <v>平成29年後期（8月1日以降）</v>
      </c>
      <c r="U40" s="4"/>
      <c r="Z40" s="648">
        <f>SUM('表紙'!A34)</f>
        <v>0</v>
      </c>
      <c r="AA40" s="648"/>
    </row>
  </sheetData>
  <sheetProtection formatCells="0"/>
  <mergeCells count="50">
    <mergeCell ref="X31:AA31"/>
    <mergeCell ref="X30:AA30"/>
    <mergeCell ref="X29:AA29"/>
    <mergeCell ref="X26:AA26"/>
    <mergeCell ref="X27:AA27"/>
    <mergeCell ref="X28:AA28"/>
    <mergeCell ref="X38:AA38"/>
    <mergeCell ref="X37:AA37"/>
    <mergeCell ref="X32:AA32"/>
    <mergeCell ref="X33:AA33"/>
    <mergeCell ref="X34:AA34"/>
    <mergeCell ref="X35:AA35"/>
    <mergeCell ref="X36:AA36"/>
    <mergeCell ref="N31:Q31"/>
    <mergeCell ref="S31:V31"/>
    <mergeCell ref="L30:M30"/>
    <mergeCell ref="L22:M22"/>
    <mergeCell ref="I31:L31"/>
    <mergeCell ref="I23:L23"/>
    <mergeCell ref="N23:Q23"/>
    <mergeCell ref="B1:H2"/>
    <mergeCell ref="K1:Q1"/>
    <mergeCell ref="T1:X1"/>
    <mergeCell ref="K2:Q2"/>
    <mergeCell ref="X4:AA4"/>
    <mergeCell ref="I4:L4"/>
    <mergeCell ref="Y2:AA2"/>
    <mergeCell ref="L3:M3"/>
    <mergeCell ref="S4:V4"/>
    <mergeCell ref="T2:W2"/>
    <mergeCell ref="A8:A9"/>
    <mergeCell ref="B23:E23"/>
    <mergeCell ref="B4:E4"/>
    <mergeCell ref="X9:AA9"/>
    <mergeCell ref="X10:AA10"/>
    <mergeCell ref="X11:AA11"/>
    <mergeCell ref="X18:AA18"/>
    <mergeCell ref="N4:Q4"/>
    <mergeCell ref="X8:Z8"/>
    <mergeCell ref="X7:AA7"/>
    <mergeCell ref="S32:W38"/>
    <mergeCell ref="Z40:AA40"/>
    <mergeCell ref="B31:E31"/>
    <mergeCell ref="A25:A26"/>
    <mergeCell ref="X23:AA23"/>
    <mergeCell ref="X12:AA12"/>
    <mergeCell ref="X24:AA24"/>
    <mergeCell ref="X25:AA25"/>
    <mergeCell ref="S23:V23"/>
    <mergeCell ref="X14:AA14"/>
  </mergeCells>
  <dataValidations count="3">
    <dataValidation type="whole" operator="lessThanOrEqual" allowBlank="1" showInputMessage="1" showErrorMessage="1" sqref="M32:N38 F32:F38 H32:H38 M5:N20 H5:H20 R5:R20 W5:W20 F5:F20 M24:N28 H24:H28 R24:R28 W24:W28 F24:F28">
      <formula1>L32</formula1>
    </dataValidation>
    <dataValidation allowBlank="1" showInputMessage="1" sqref="Y1 I1:K2 B1 A1:A2 R1:R2"/>
    <dataValidation operator="lessThanOrEqual" allowBlank="1" showInputMessage="1" showErrorMessage="1" sqref="X5:AA7 X8:X12 X24:X30 Y24:AA25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scale="96" r:id="rId2"/>
  <ignoredErrors>
    <ignoredError sqref="T1 K1:K2 B1 Y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showGridLines="0" showZeros="0" view="pageBreakPreview" zoomScale="85" zoomScaleSheetLayoutView="85" zoomScalePageLayoutView="0" workbookViewId="0" topLeftCell="A1">
      <pane ySplit="2" topLeftCell="A3" activePane="bottomLeft" state="frozen"/>
      <selection pane="topLeft" activeCell="G31" sqref="G31"/>
      <selection pane="bottomLeft" activeCell="B1" sqref="B1:H2"/>
    </sheetView>
  </sheetViews>
  <sheetFormatPr defaultColWidth="9.00390625" defaultRowHeight="13.5"/>
  <cols>
    <col min="1" max="1" width="7.625" style="6" customWidth="1"/>
    <col min="2" max="2" width="1.875" style="203" customWidth="1"/>
    <col min="3" max="3" width="9.625" style="67" customWidth="1"/>
    <col min="4" max="4" width="1.7539062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7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8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8" customWidth="1"/>
    <col min="19" max="19" width="1.875" style="211" customWidth="1"/>
    <col min="20" max="20" width="8.875" style="6" customWidth="1"/>
    <col min="21" max="21" width="2.125" style="6" customWidth="1"/>
    <col min="22" max="22" width="6.125" style="6" customWidth="1"/>
    <col min="23" max="23" width="6.125" style="128" customWidth="1"/>
    <col min="24" max="24" width="8.125" style="6" customWidth="1"/>
    <col min="25" max="25" width="4.875" style="6" customWidth="1"/>
    <col min="26" max="26" width="9.125" style="6" bestFit="1" customWidth="1"/>
    <col min="27" max="16384" width="9.00390625" style="6" customWidth="1"/>
  </cols>
  <sheetData>
    <row r="1" spans="1:26" ht="26.25" customHeight="1">
      <c r="A1" s="1" t="s">
        <v>250</v>
      </c>
      <c r="B1" s="649">
        <f>'表紙'!B1</f>
        <v>0</v>
      </c>
      <c r="C1" s="649"/>
      <c r="D1" s="649"/>
      <c r="E1" s="649"/>
      <c r="F1" s="649"/>
      <c r="G1" s="649"/>
      <c r="H1" s="650"/>
      <c r="I1" s="2" t="s">
        <v>251</v>
      </c>
      <c r="J1" s="19" t="s">
        <v>251</v>
      </c>
      <c r="K1" s="687">
        <f>'表紙'!G1</f>
        <v>0</v>
      </c>
      <c r="L1" s="687"/>
      <c r="M1" s="687"/>
      <c r="N1" s="687"/>
      <c r="O1" s="687"/>
      <c r="P1" s="687"/>
      <c r="Q1" s="687"/>
      <c r="R1" s="2" t="s">
        <v>347</v>
      </c>
      <c r="S1" s="213"/>
      <c r="T1" s="688">
        <f>'表紙'!M1</f>
        <v>0</v>
      </c>
      <c r="U1" s="688"/>
      <c r="V1" s="688"/>
      <c r="W1" s="688"/>
      <c r="X1" s="689"/>
      <c r="Y1" s="116"/>
      <c r="Z1" s="158"/>
    </row>
    <row r="2" spans="1:26" ht="26.25" customHeight="1">
      <c r="A2" s="7"/>
      <c r="B2" s="651"/>
      <c r="C2" s="651"/>
      <c r="D2" s="651"/>
      <c r="E2" s="651"/>
      <c r="F2" s="651"/>
      <c r="G2" s="651"/>
      <c r="H2" s="652"/>
      <c r="I2" s="2" t="s">
        <v>252</v>
      </c>
      <c r="J2" s="19" t="s">
        <v>252</v>
      </c>
      <c r="K2" s="687">
        <f>'表紙'!G2</f>
        <v>0</v>
      </c>
      <c r="L2" s="687"/>
      <c r="M2" s="687"/>
      <c r="N2" s="687"/>
      <c r="O2" s="687"/>
      <c r="P2" s="687"/>
      <c r="Q2" s="687"/>
      <c r="R2" s="2" t="s">
        <v>253</v>
      </c>
      <c r="S2" s="213"/>
      <c r="T2" s="730">
        <f>F9+H9+W9+F20+H20+M20+W20+F33+H33+M33+W33</f>
        <v>0</v>
      </c>
      <c r="U2" s="730"/>
      <c r="V2" s="730"/>
      <c r="W2" s="730"/>
      <c r="X2" s="577" t="s">
        <v>0</v>
      </c>
      <c r="Y2" s="690">
        <f>'表紙'!Q2</f>
        <v>0</v>
      </c>
      <c r="Z2" s="692"/>
    </row>
    <row r="3" spans="1:26" s="77" customFormat="1" ht="22.5" customHeight="1">
      <c r="A3" s="136"/>
      <c r="B3" s="136"/>
      <c r="C3" s="737" t="s">
        <v>335</v>
      </c>
      <c r="D3" s="738"/>
      <c r="E3" s="738"/>
      <c r="F3" s="138"/>
      <c r="G3" s="36"/>
      <c r="H3" s="139"/>
      <c r="I3" s="140"/>
      <c r="J3" s="729" t="s">
        <v>3</v>
      </c>
      <c r="K3" s="729"/>
      <c r="L3" s="729">
        <f>E9+G9+L9+Q9+V9</f>
        <v>12050</v>
      </c>
      <c r="M3" s="736"/>
      <c r="N3" s="140"/>
      <c r="O3" s="26" t="s">
        <v>0</v>
      </c>
      <c r="P3" s="141"/>
      <c r="Q3" s="38"/>
      <c r="R3" s="142"/>
      <c r="S3" s="214"/>
      <c r="T3" s="135"/>
      <c r="U3" s="135"/>
      <c r="V3" s="135"/>
      <c r="W3" s="135"/>
      <c r="X3" s="70"/>
      <c r="Y3" s="70"/>
      <c r="Z3" s="70"/>
    </row>
    <row r="4" spans="1:26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43"/>
      <c r="Y4" s="636"/>
      <c r="Z4" s="655"/>
    </row>
    <row r="5" spans="1:26" s="77" customFormat="1" ht="13.5" customHeight="1">
      <c r="A5" s="149"/>
      <c r="B5" s="167"/>
      <c r="C5" s="28" t="s">
        <v>171</v>
      </c>
      <c r="D5" s="599" t="s">
        <v>510</v>
      </c>
      <c r="E5" s="30">
        <v>7900</v>
      </c>
      <c r="F5" s="546"/>
      <c r="G5" s="345"/>
      <c r="H5" s="549"/>
      <c r="I5" s="31"/>
      <c r="J5" s="245"/>
      <c r="K5" s="29"/>
      <c r="L5" s="243"/>
      <c r="M5" s="192"/>
      <c r="N5" s="244"/>
      <c r="O5" s="245"/>
      <c r="P5" s="29"/>
      <c r="Q5" s="243"/>
      <c r="R5" s="192"/>
      <c r="S5" s="210" t="s">
        <v>349</v>
      </c>
      <c r="T5" s="245" t="s">
        <v>351</v>
      </c>
      <c r="U5" s="325"/>
      <c r="V5" s="355">
        <v>500</v>
      </c>
      <c r="W5" s="551"/>
      <c r="X5" s="728" t="s">
        <v>343</v>
      </c>
      <c r="Y5" s="696"/>
      <c r="Z5" s="697"/>
    </row>
    <row r="6" spans="1:26" s="77" customFormat="1" ht="13.5" customHeight="1">
      <c r="A6" s="174"/>
      <c r="B6" s="176"/>
      <c r="C6" s="84" t="s">
        <v>299</v>
      </c>
      <c r="D6" s="600" t="s">
        <v>508</v>
      </c>
      <c r="E6" s="86">
        <v>1600</v>
      </c>
      <c r="F6" s="547"/>
      <c r="G6" s="354"/>
      <c r="H6" s="550"/>
      <c r="I6" s="87"/>
      <c r="J6" s="90"/>
      <c r="K6" s="85"/>
      <c r="L6" s="269"/>
      <c r="M6" s="189"/>
      <c r="N6" s="270"/>
      <c r="O6" s="90"/>
      <c r="P6" s="85"/>
      <c r="Q6" s="269"/>
      <c r="R6" s="189"/>
      <c r="S6" s="212"/>
      <c r="T6" s="90" t="s">
        <v>237</v>
      </c>
      <c r="U6" s="143"/>
      <c r="V6" s="357">
        <v>350</v>
      </c>
      <c r="W6" s="550"/>
      <c r="X6" s="72"/>
      <c r="Y6" s="72"/>
      <c r="Z6" s="73"/>
    </row>
    <row r="7" spans="1:26" s="77" customFormat="1" ht="13.5" customHeight="1">
      <c r="A7" s="144" t="s">
        <v>336</v>
      </c>
      <c r="B7" s="167"/>
      <c r="C7" s="28" t="s">
        <v>172</v>
      </c>
      <c r="D7" s="601" t="s">
        <v>511</v>
      </c>
      <c r="E7" s="30">
        <v>1700</v>
      </c>
      <c r="F7" s="548"/>
      <c r="G7" s="345"/>
      <c r="H7" s="549"/>
      <c r="I7" s="31"/>
      <c r="J7" s="245"/>
      <c r="K7" s="29"/>
      <c r="L7" s="243"/>
      <c r="M7" s="191"/>
      <c r="N7" s="244"/>
      <c r="O7" s="276"/>
      <c r="P7" s="29"/>
      <c r="Q7" s="243"/>
      <c r="R7" s="191"/>
      <c r="S7" s="210"/>
      <c r="T7" s="245"/>
      <c r="U7" s="325"/>
      <c r="V7" s="355"/>
      <c r="W7" s="353"/>
      <c r="X7" s="58" t="s">
        <v>344</v>
      </c>
      <c r="Y7" s="96"/>
      <c r="Z7" s="97"/>
    </row>
    <row r="8" spans="1:26" s="77" customFormat="1" ht="13.5" customHeight="1">
      <c r="A8" s="178"/>
      <c r="B8" s="176"/>
      <c r="C8" s="84"/>
      <c r="D8" s="143"/>
      <c r="E8" s="86"/>
      <c r="F8" s="122"/>
      <c r="G8" s="354"/>
      <c r="H8" s="351"/>
      <c r="I8" s="87"/>
      <c r="J8" s="90"/>
      <c r="K8" s="143"/>
      <c r="L8" s="269"/>
      <c r="M8" s="189"/>
      <c r="N8" s="270"/>
      <c r="O8" s="277"/>
      <c r="P8" s="143"/>
      <c r="Q8" s="269"/>
      <c r="R8" s="189"/>
      <c r="S8" s="212"/>
      <c r="T8" s="90"/>
      <c r="U8" s="143"/>
      <c r="V8" s="357"/>
      <c r="W8" s="351"/>
      <c r="X8" s="58" t="s">
        <v>490</v>
      </c>
      <c r="Y8" s="96"/>
      <c r="Z8" s="97"/>
    </row>
    <row r="9" spans="1:26" s="77" customFormat="1" ht="13.5" customHeight="1">
      <c r="A9" s="150"/>
      <c r="B9" s="62"/>
      <c r="C9" s="165" t="str">
        <f>CONCATENATE(FIXED(COUNTA(C5:C7),0,0),"　店")</f>
        <v>3　店</v>
      </c>
      <c r="D9" s="166"/>
      <c r="E9" s="94">
        <f>SUM(E5:E8)</f>
        <v>11200</v>
      </c>
      <c r="F9" s="123">
        <f>SUM(F5:F8)</f>
        <v>0</v>
      </c>
      <c r="G9" s="183"/>
      <c r="H9" s="260"/>
      <c r="I9" s="63"/>
      <c r="J9" s="165"/>
      <c r="K9" s="166"/>
      <c r="L9" s="259"/>
      <c r="M9" s="260"/>
      <c r="N9" s="183"/>
      <c r="O9" s="165"/>
      <c r="P9" s="166"/>
      <c r="Q9" s="259"/>
      <c r="R9" s="260"/>
      <c r="S9" s="278"/>
      <c r="T9" s="165" t="str">
        <f>CONCATENATE(FIXED(COUNTA(T5:T7),0,0),"　店")</f>
        <v>2　店</v>
      </c>
      <c r="U9" s="279"/>
      <c r="V9" s="358">
        <f>SUM(V5:V8)</f>
        <v>850</v>
      </c>
      <c r="W9" s="542">
        <f>SUM(W5:W8)</f>
        <v>0</v>
      </c>
      <c r="X9" s="88"/>
      <c r="Y9" s="88"/>
      <c r="Z9" s="89"/>
    </row>
    <row r="10" spans="3:15" ht="22.5" customHeight="1">
      <c r="C10" s="22" t="s">
        <v>431</v>
      </c>
      <c r="D10" s="22"/>
      <c r="E10" s="22"/>
      <c r="F10" s="22"/>
      <c r="G10" s="23"/>
      <c r="H10" s="126"/>
      <c r="J10" s="151"/>
      <c r="K10" s="25" t="s">
        <v>3</v>
      </c>
      <c r="L10" s="729">
        <f>E20+G20+L20+Q20+V20</f>
        <v>22400</v>
      </c>
      <c r="M10" s="729"/>
      <c r="N10" s="24"/>
      <c r="O10" s="26" t="s">
        <v>0</v>
      </c>
    </row>
    <row r="11" spans="1:26" s="203" customFormat="1" ht="13.5" customHeight="1">
      <c r="A11" s="307" t="s">
        <v>2</v>
      </c>
      <c r="B11" s="626" t="s">
        <v>1</v>
      </c>
      <c r="C11" s="627"/>
      <c r="D11" s="627"/>
      <c r="E11" s="627"/>
      <c r="F11" s="378" t="s">
        <v>444</v>
      </c>
      <c r="G11" s="155"/>
      <c r="H11" s="379"/>
      <c r="I11" s="636" t="s">
        <v>4</v>
      </c>
      <c r="J11" s="636"/>
      <c r="K11" s="636"/>
      <c r="L11" s="636"/>
      <c r="M11" s="378" t="s">
        <v>444</v>
      </c>
      <c r="N11" s="643" t="s">
        <v>5</v>
      </c>
      <c r="O11" s="636"/>
      <c r="P11" s="636"/>
      <c r="Q11" s="636"/>
      <c r="R11" s="378" t="s">
        <v>444</v>
      </c>
      <c r="S11" s="643" t="s">
        <v>6</v>
      </c>
      <c r="T11" s="636"/>
      <c r="U11" s="636"/>
      <c r="V11" s="636"/>
      <c r="W11" s="378" t="s">
        <v>444</v>
      </c>
      <c r="X11" s="643"/>
      <c r="Y11" s="636"/>
      <c r="Z11" s="655"/>
    </row>
    <row r="12" spans="1:26" ht="13.5" customHeight="1">
      <c r="A12" s="733" t="s">
        <v>432</v>
      </c>
      <c r="B12" s="167"/>
      <c r="C12" s="28" t="s">
        <v>56</v>
      </c>
      <c r="D12" s="29" t="s">
        <v>512</v>
      </c>
      <c r="E12" s="30">
        <v>3750</v>
      </c>
      <c r="F12" s="548"/>
      <c r="G12" s="345"/>
      <c r="H12" s="537"/>
      <c r="I12" s="31"/>
      <c r="J12" s="28" t="s">
        <v>56</v>
      </c>
      <c r="K12" s="29"/>
      <c r="L12" s="30">
        <v>800</v>
      </c>
      <c r="M12" s="537"/>
      <c r="N12" s="244"/>
      <c r="O12" s="242"/>
      <c r="P12" s="29"/>
      <c r="Q12" s="30"/>
      <c r="R12" s="346"/>
      <c r="S12" s="210"/>
      <c r="T12" s="245" t="s">
        <v>261</v>
      </c>
      <c r="U12" s="29"/>
      <c r="V12" s="30">
        <v>800</v>
      </c>
      <c r="W12" s="537"/>
      <c r="X12" s="842" t="s">
        <v>580</v>
      </c>
      <c r="Y12" s="843"/>
      <c r="Z12" s="844"/>
    </row>
    <row r="13" spans="1:26" ht="13.5" customHeight="1">
      <c r="A13" s="734"/>
      <c r="B13" s="168"/>
      <c r="C13" s="43" t="s">
        <v>57</v>
      </c>
      <c r="D13" s="33" t="s">
        <v>506</v>
      </c>
      <c r="E13" s="34">
        <v>1800</v>
      </c>
      <c r="F13" s="534"/>
      <c r="G13" s="347"/>
      <c r="H13" s="538"/>
      <c r="I13" s="35"/>
      <c r="J13" s="43"/>
      <c r="K13" s="33"/>
      <c r="L13" s="34"/>
      <c r="M13" s="348"/>
      <c r="N13" s="159"/>
      <c r="O13" s="251"/>
      <c r="P13" s="33"/>
      <c r="Q13" s="34"/>
      <c r="R13" s="348"/>
      <c r="S13" s="204"/>
      <c r="T13" s="43"/>
      <c r="U13" s="33"/>
      <c r="V13" s="34"/>
      <c r="W13" s="348"/>
      <c r="X13" s="845"/>
      <c r="Y13" s="846"/>
      <c r="Z13" s="847"/>
    </row>
    <row r="14" spans="1:26" ht="13.5" customHeight="1">
      <c r="A14" s="734"/>
      <c r="B14" s="168"/>
      <c r="C14" s="43" t="s">
        <v>576</v>
      </c>
      <c r="D14" s="33" t="s">
        <v>506</v>
      </c>
      <c r="E14" s="34">
        <v>2050</v>
      </c>
      <c r="F14" s="534"/>
      <c r="G14" s="347"/>
      <c r="H14" s="538"/>
      <c r="I14" s="35"/>
      <c r="J14" s="43"/>
      <c r="K14" s="33"/>
      <c r="L14" s="34"/>
      <c r="M14" s="348"/>
      <c r="N14" s="159"/>
      <c r="O14" s="251"/>
      <c r="P14" s="33"/>
      <c r="Q14" s="34"/>
      <c r="R14" s="348"/>
      <c r="S14" s="204"/>
      <c r="T14" s="43"/>
      <c r="U14" s="33"/>
      <c r="V14" s="34"/>
      <c r="W14" s="348"/>
      <c r="X14" s="780" t="s">
        <v>579</v>
      </c>
      <c r="Y14" s="839"/>
      <c r="Z14" s="840"/>
    </row>
    <row r="15" spans="1:26" ht="13.5" customHeight="1">
      <c r="A15" s="735"/>
      <c r="B15" s="176"/>
      <c r="C15" s="90"/>
      <c r="D15" s="85"/>
      <c r="E15" s="86"/>
      <c r="F15" s="547"/>
      <c r="G15" s="354"/>
      <c r="H15" s="550"/>
      <c r="I15" s="87"/>
      <c r="J15" s="90"/>
      <c r="K15" s="85"/>
      <c r="L15" s="86"/>
      <c r="M15" s="351"/>
      <c r="N15" s="270"/>
      <c r="O15" s="280"/>
      <c r="P15" s="85"/>
      <c r="Q15" s="86"/>
      <c r="R15" s="351"/>
      <c r="S15" s="212"/>
      <c r="T15" s="90"/>
      <c r="U15" s="85"/>
      <c r="V15" s="86"/>
      <c r="W15" s="351"/>
      <c r="X15" s="841"/>
      <c r="Y15" s="839"/>
      <c r="Z15" s="840"/>
    </row>
    <row r="16" spans="1:26" ht="13.5" customHeight="1">
      <c r="A16" s="315" t="s">
        <v>433</v>
      </c>
      <c r="B16" s="179"/>
      <c r="C16" s="92" t="s">
        <v>61</v>
      </c>
      <c r="D16" s="93" t="s">
        <v>506</v>
      </c>
      <c r="E16" s="94">
        <v>5450</v>
      </c>
      <c r="F16" s="548"/>
      <c r="G16" s="183"/>
      <c r="H16" s="552"/>
      <c r="I16" s="95"/>
      <c r="J16" s="281" t="s">
        <v>236</v>
      </c>
      <c r="K16" s="93"/>
      <c r="L16" s="94">
        <v>200</v>
      </c>
      <c r="M16" s="552"/>
      <c r="N16" s="282"/>
      <c r="O16" s="281"/>
      <c r="P16" s="93"/>
      <c r="Q16" s="94"/>
      <c r="R16" s="260"/>
      <c r="S16" s="283"/>
      <c r="T16" s="281" t="s">
        <v>236</v>
      </c>
      <c r="U16" s="93"/>
      <c r="V16" s="94">
        <v>250</v>
      </c>
      <c r="W16" s="552"/>
      <c r="X16" s="70"/>
      <c r="Y16" s="70"/>
      <c r="Z16" s="71"/>
    </row>
    <row r="17" spans="1:26" ht="13.5" customHeight="1">
      <c r="A17" s="731" t="s">
        <v>434</v>
      </c>
      <c r="B17" s="167"/>
      <c r="C17" s="28" t="s">
        <v>51</v>
      </c>
      <c r="D17" s="33" t="s">
        <v>506</v>
      </c>
      <c r="E17" s="30">
        <v>4450</v>
      </c>
      <c r="F17" s="548"/>
      <c r="G17" s="345"/>
      <c r="H17" s="551"/>
      <c r="I17" s="31"/>
      <c r="J17" s="245" t="s">
        <v>234</v>
      </c>
      <c r="K17" s="29"/>
      <c r="L17" s="30">
        <v>700</v>
      </c>
      <c r="M17" s="551"/>
      <c r="N17" s="244"/>
      <c r="O17" s="245"/>
      <c r="P17" s="29"/>
      <c r="Q17" s="30"/>
      <c r="R17" s="356"/>
      <c r="S17" s="210"/>
      <c r="T17" s="245" t="s">
        <v>234</v>
      </c>
      <c r="U17" s="29"/>
      <c r="V17" s="30">
        <v>450</v>
      </c>
      <c r="W17" s="551"/>
      <c r="X17" s="341"/>
      <c r="Y17" s="51"/>
      <c r="Z17" s="52"/>
    </row>
    <row r="18" spans="1:26" ht="13.5" customHeight="1">
      <c r="A18" s="732"/>
      <c r="B18" s="176"/>
      <c r="C18" s="84" t="s">
        <v>52</v>
      </c>
      <c r="D18" s="85" t="s">
        <v>506</v>
      </c>
      <c r="E18" s="86">
        <v>1700</v>
      </c>
      <c r="F18" s="547"/>
      <c r="G18" s="354"/>
      <c r="H18" s="550"/>
      <c r="I18" s="87"/>
      <c r="J18" s="90"/>
      <c r="K18" s="85"/>
      <c r="L18" s="86"/>
      <c r="M18" s="351"/>
      <c r="N18" s="270"/>
      <c r="O18" s="90"/>
      <c r="P18" s="85"/>
      <c r="Q18" s="86"/>
      <c r="R18" s="351"/>
      <c r="S18" s="212"/>
      <c r="T18" s="90"/>
      <c r="U18" s="85"/>
      <c r="V18" s="86"/>
      <c r="W18" s="351"/>
      <c r="X18" s="341"/>
      <c r="Y18" s="51"/>
      <c r="Z18" s="52"/>
    </row>
    <row r="19" spans="1:26" ht="13.5" customHeight="1">
      <c r="A19" s="98"/>
      <c r="B19" s="168"/>
      <c r="C19" s="18"/>
      <c r="D19" s="54"/>
      <c r="E19" s="34"/>
      <c r="F19" s="121"/>
      <c r="G19" s="347"/>
      <c r="H19" s="348"/>
      <c r="I19" s="35"/>
      <c r="J19" s="43"/>
      <c r="K19" s="33"/>
      <c r="L19" s="34"/>
      <c r="M19" s="348"/>
      <c r="N19" s="159"/>
      <c r="O19" s="43"/>
      <c r="P19" s="54"/>
      <c r="Q19" s="34"/>
      <c r="R19" s="348"/>
      <c r="S19" s="204"/>
      <c r="T19" s="43"/>
      <c r="U19" s="33"/>
      <c r="V19" s="34"/>
      <c r="W19" s="348"/>
      <c r="X19" s="723"/>
      <c r="Y19" s="723"/>
      <c r="Z19" s="724"/>
    </row>
    <row r="20" spans="1:26" s="77" customFormat="1" ht="13.5" customHeight="1">
      <c r="A20" s="62"/>
      <c r="B20" s="62"/>
      <c r="C20" s="165" t="str">
        <f>CONCATENATE(FIXED(COUNTA(C12:C19),0,0),"　店")</f>
        <v>6　店</v>
      </c>
      <c r="D20" s="166"/>
      <c r="E20" s="94">
        <f>SUM(E12:E19)</f>
        <v>19200</v>
      </c>
      <c r="F20" s="123">
        <f>SUM(F12:F19)</f>
        <v>0</v>
      </c>
      <c r="G20" s="183"/>
      <c r="H20" s="260"/>
      <c r="I20" s="63"/>
      <c r="J20" s="165" t="str">
        <f>CONCATENATE(FIXED(COUNTA(J12:J19),0,0),"　店")</f>
        <v>3　店</v>
      </c>
      <c r="K20" s="166"/>
      <c r="L20" s="94">
        <f>SUM(L12:L19)</f>
        <v>1700</v>
      </c>
      <c r="M20" s="260">
        <f>SUM(M12:M19)</f>
        <v>0</v>
      </c>
      <c r="N20" s="261"/>
      <c r="O20" s="165"/>
      <c r="P20" s="166"/>
      <c r="Q20" s="94"/>
      <c r="R20" s="260"/>
      <c r="S20" s="283"/>
      <c r="T20" s="165" t="str">
        <f>CONCATENATE(FIXED(COUNTA(T12:T18),0,0),"　店")</f>
        <v>3　店</v>
      </c>
      <c r="U20" s="166"/>
      <c r="V20" s="94">
        <f>SUM(V12:V18)</f>
        <v>1500</v>
      </c>
      <c r="W20" s="260">
        <f>SUM(W12:W19)</f>
        <v>0</v>
      </c>
      <c r="X20" s="75"/>
      <c r="Y20" s="75"/>
      <c r="Z20" s="76"/>
    </row>
    <row r="21" spans="3:15" ht="22.5" customHeight="1">
      <c r="C21" s="22" t="s">
        <v>174</v>
      </c>
      <c r="D21" s="22"/>
      <c r="E21" s="22"/>
      <c r="F21" s="22"/>
      <c r="G21" s="23"/>
      <c r="H21" s="126"/>
      <c r="J21" s="151"/>
      <c r="K21" s="25" t="s">
        <v>3</v>
      </c>
      <c r="L21" s="729">
        <f>E33+G33+L33+Q33+V33</f>
        <v>18400</v>
      </c>
      <c r="M21" s="729"/>
      <c r="N21" s="24"/>
      <c r="O21" s="26" t="s">
        <v>0</v>
      </c>
    </row>
    <row r="22" spans="1:26" s="203" customFormat="1" ht="13.5" customHeight="1">
      <c r="A22" s="307" t="s">
        <v>2</v>
      </c>
      <c r="B22" s="626" t="s">
        <v>1</v>
      </c>
      <c r="C22" s="627"/>
      <c r="D22" s="627"/>
      <c r="E22" s="627"/>
      <c r="F22" s="378" t="s">
        <v>444</v>
      </c>
      <c r="G22" s="155"/>
      <c r="H22" s="379"/>
      <c r="I22" s="636" t="s">
        <v>4</v>
      </c>
      <c r="J22" s="636"/>
      <c r="K22" s="636"/>
      <c r="L22" s="636"/>
      <c r="M22" s="378" t="s">
        <v>444</v>
      </c>
      <c r="N22" s="643" t="s">
        <v>5</v>
      </c>
      <c r="O22" s="636"/>
      <c r="P22" s="636"/>
      <c r="Q22" s="636"/>
      <c r="R22" s="378" t="s">
        <v>444</v>
      </c>
      <c r="S22" s="643" t="s">
        <v>6</v>
      </c>
      <c r="T22" s="636"/>
      <c r="U22" s="636"/>
      <c r="V22" s="636"/>
      <c r="W22" s="378" t="s">
        <v>444</v>
      </c>
      <c r="X22" s="643"/>
      <c r="Y22" s="636"/>
      <c r="Z22" s="655"/>
    </row>
    <row r="23" spans="1:26" ht="13.5">
      <c r="A23" s="710" t="s">
        <v>297</v>
      </c>
      <c r="B23" s="167"/>
      <c r="C23" s="28" t="s">
        <v>58</v>
      </c>
      <c r="D23" s="29" t="s">
        <v>513</v>
      </c>
      <c r="E23" s="30">
        <v>3150</v>
      </c>
      <c r="F23" s="548"/>
      <c r="G23" s="345"/>
      <c r="H23" s="551"/>
      <c r="I23" s="31"/>
      <c r="J23" s="245" t="s">
        <v>232</v>
      </c>
      <c r="K23" s="29"/>
      <c r="L23" s="30">
        <v>1100</v>
      </c>
      <c r="M23" s="551"/>
      <c r="N23" s="244"/>
      <c r="O23" s="245"/>
      <c r="P23" s="29"/>
      <c r="Q23" s="30"/>
      <c r="R23" s="356"/>
      <c r="S23" s="210"/>
      <c r="T23" s="245" t="s">
        <v>232</v>
      </c>
      <c r="U23" s="29"/>
      <c r="V23" s="30">
        <v>350</v>
      </c>
      <c r="W23" s="551"/>
      <c r="X23" s="717" t="s">
        <v>534</v>
      </c>
      <c r="Y23" s="717"/>
      <c r="Z23" s="718"/>
    </row>
    <row r="24" spans="1:26" ht="13.5">
      <c r="A24" s="711"/>
      <c r="B24" s="168"/>
      <c r="C24" s="18" t="s">
        <v>59</v>
      </c>
      <c r="D24" s="33" t="s">
        <v>513</v>
      </c>
      <c r="E24" s="34">
        <v>1700</v>
      </c>
      <c r="F24" s="534"/>
      <c r="G24" s="347"/>
      <c r="H24" s="538"/>
      <c r="I24" s="35"/>
      <c r="J24" s="43"/>
      <c r="K24" s="33"/>
      <c r="L24" s="34"/>
      <c r="M24" s="348"/>
      <c r="N24" s="159"/>
      <c r="O24" s="43"/>
      <c r="P24" s="33"/>
      <c r="Q24" s="34"/>
      <c r="R24" s="348"/>
      <c r="S24" s="204"/>
      <c r="T24" s="43"/>
      <c r="U24" s="33"/>
      <c r="V24" s="34"/>
      <c r="W24" s="348"/>
      <c r="X24" s="722" t="s">
        <v>562</v>
      </c>
      <c r="Y24" s="705"/>
      <c r="Z24" s="706"/>
    </row>
    <row r="25" spans="1:26" ht="13.5">
      <c r="A25" s="711"/>
      <c r="B25" s="168"/>
      <c r="C25" s="18" t="s">
        <v>170</v>
      </c>
      <c r="D25" s="598" t="s">
        <v>514</v>
      </c>
      <c r="E25" s="34">
        <v>1200</v>
      </c>
      <c r="F25" s="534"/>
      <c r="G25" s="347"/>
      <c r="H25" s="538"/>
      <c r="I25" s="35"/>
      <c r="J25" s="43"/>
      <c r="K25" s="33"/>
      <c r="L25" s="34"/>
      <c r="M25" s="348"/>
      <c r="N25" s="159"/>
      <c r="O25" s="43"/>
      <c r="P25" s="33"/>
      <c r="Q25" s="34"/>
      <c r="R25" s="348"/>
      <c r="S25" s="204"/>
      <c r="T25" s="43"/>
      <c r="U25" s="33"/>
      <c r="V25" s="34"/>
      <c r="W25" s="348"/>
      <c r="X25" s="719" t="s">
        <v>570</v>
      </c>
      <c r="Y25" s="719"/>
      <c r="Z25" s="720"/>
    </row>
    <row r="26" spans="1:26" ht="13.5">
      <c r="A26" s="712"/>
      <c r="B26" s="176"/>
      <c r="C26" s="84" t="s">
        <v>60</v>
      </c>
      <c r="D26" s="85" t="s">
        <v>513</v>
      </c>
      <c r="E26" s="86">
        <v>2350</v>
      </c>
      <c r="F26" s="547"/>
      <c r="G26" s="354"/>
      <c r="H26" s="550"/>
      <c r="I26" s="87"/>
      <c r="J26" s="90"/>
      <c r="K26" s="85"/>
      <c r="L26" s="86"/>
      <c r="M26" s="351"/>
      <c r="N26" s="270"/>
      <c r="O26" s="90"/>
      <c r="P26" s="85"/>
      <c r="Q26" s="86"/>
      <c r="R26" s="351"/>
      <c r="S26" s="212"/>
      <c r="T26" s="90"/>
      <c r="U26" s="85"/>
      <c r="V26" s="86"/>
      <c r="W26" s="351"/>
      <c r="X26" s="726"/>
      <c r="Y26" s="726"/>
      <c r="Z26" s="727"/>
    </row>
    <row r="27" spans="1:26" ht="13.5">
      <c r="A27" s="91" t="s">
        <v>355</v>
      </c>
      <c r="B27" s="179"/>
      <c r="C27" s="92" t="s">
        <v>173</v>
      </c>
      <c r="D27" s="602" t="s">
        <v>515</v>
      </c>
      <c r="E27" s="94">
        <v>1500</v>
      </c>
      <c r="F27" s="548"/>
      <c r="G27" s="183"/>
      <c r="H27" s="550"/>
      <c r="I27" s="95"/>
      <c r="J27" s="281"/>
      <c r="K27" s="93"/>
      <c r="L27" s="94"/>
      <c r="M27" s="351"/>
      <c r="N27" s="282"/>
      <c r="O27" s="281"/>
      <c r="P27" s="93"/>
      <c r="Q27" s="94"/>
      <c r="R27" s="351"/>
      <c r="S27" s="283"/>
      <c r="T27" s="281"/>
      <c r="U27" s="93"/>
      <c r="V27" s="94"/>
      <c r="W27" s="351"/>
      <c r="X27" s="714"/>
      <c r="Y27" s="715"/>
      <c r="Z27" s="716"/>
    </row>
    <row r="28" spans="1:26" ht="13.5">
      <c r="A28" s="710" t="s">
        <v>298</v>
      </c>
      <c r="B28" s="180"/>
      <c r="C28" s="17" t="s">
        <v>53</v>
      </c>
      <c r="D28" s="33" t="s">
        <v>494</v>
      </c>
      <c r="E28" s="55">
        <v>2150</v>
      </c>
      <c r="F28" s="548"/>
      <c r="G28" s="350"/>
      <c r="H28" s="551"/>
      <c r="I28" s="56"/>
      <c r="J28" s="264" t="s">
        <v>235</v>
      </c>
      <c r="K28" s="54"/>
      <c r="L28" s="55">
        <v>300</v>
      </c>
      <c r="M28" s="551"/>
      <c r="N28" s="272"/>
      <c r="O28" s="264"/>
      <c r="P28" s="33"/>
      <c r="Q28" s="55"/>
      <c r="R28" s="356"/>
      <c r="S28" s="205"/>
      <c r="T28" s="264"/>
      <c r="U28" s="54"/>
      <c r="V28" s="55"/>
      <c r="W28" s="356"/>
      <c r="X28" s="725"/>
      <c r="Y28" s="725"/>
      <c r="Z28" s="718"/>
    </row>
    <row r="29" spans="1:26" ht="13.5">
      <c r="A29" s="711"/>
      <c r="B29" s="168"/>
      <c r="C29" s="18" t="s">
        <v>54</v>
      </c>
      <c r="D29" s="33" t="s">
        <v>494</v>
      </c>
      <c r="E29" s="34">
        <v>1950</v>
      </c>
      <c r="F29" s="534"/>
      <c r="G29" s="347"/>
      <c r="H29" s="538"/>
      <c r="I29" s="35"/>
      <c r="J29" s="43"/>
      <c r="K29" s="33"/>
      <c r="L29" s="34"/>
      <c r="M29" s="348"/>
      <c r="N29" s="159"/>
      <c r="O29" s="43"/>
      <c r="P29" s="33"/>
      <c r="Q29" s="34"/>
      <c r="R29" s="348"/>
      <c r="S29" s="204"/>
      <c r="T29" s="43"/>
      <c r="U29" s="33"/>
      <c r="V29" s="34"/>
      <c r="W29" s="348"/>
      <c r="X29" s="717"/>
      <c r="Y29" s="717"/>
      <c r="Z29" s="718"/>
    </row>
    <row r="30" spans="1:26" ht="13.5">
      <c r="A30" s="711"/>
      <c r="B30" s="168"/>
      <c r="C30" s="18" t="s">
        <v>55</v>
      </c>
      <c r="D30" s="33" t="s">
        <v>494</v>
      </c>
      <c r="E30" s="34">
        <v>1250</v>
      </c>
      <c r="F30" s="534"/>
      <c r="G30" s="347"/>
      <c r="H30" s="538"/>
      <c r="I30" s="35"/>
      <c r="J30" s="43"/>
      <c r="K30" s="33"/>
      <c r="L30" s="34"/>
      <c r="M30" s="348"/>
      <c r="N30" s="159"/>
      <c r="O30" s="43"/>
      <c r="P30" s="33"/>
      <c r="Q30" s="34"/>
      <c r="R30" s="348"/>
      <c r="S30" s="204"/>
      <c r="T30" s="43"/>
      <c r="U30" s="33"/>
      <c r="V30" s="34"/>
      <c r="W30" s="348"/>
      <c r="X30" s="717"/>
      <c r="Y30" s="717"/>
      <c r="Z30" s="718"/>
    </row>
    <row r="31" spans="1:26" ht="13.5" customHeight="1">
      <c r="A31" s="713"/>
      <c r="B31" s="204" t="s">
        <v>293</v>
      </c>
      <c r="C31" s="18" t="s">
        <v>337</v>
      </c>
      <c r="D31" s="33" t="s">
        <v>494</v>
      </c>
      <c r="E31" s="34">
        <v>1400</v>
      </c>
      <c r="F31" s="534"/>
      <c r="G31" s="347"/>
      <c r="H31" s="538"/>
      <c r="I31" s="35"/>
      <c r="J31" s="43"/>
      <c r="K31" s="33"/>
      <c r="L31" s="34"/>
      <c r="M31" s="348"/>
      <c r="N31" s="159"/>
      <c r="O31" s="18"/>
      <c r="P31" s="33"/>
      <c r="Q31" s="34"/>
      <c r="R31" s="348"/>
      <c r="S31" s="204"/>
      <c r="T31" s="185"/>
      <c r="U31" s="185"/>
      <c r="V31" s="359"/>
      <c r="W31" s="348"/>
      <c r="X31" s="721" t="s">
        <v>549</v>
      </c>
      <c r="Y31" s="677"/>
      <c r="Z31" s="678"/>
    </row>
    <row r="32" spans="1:26" ht="13.5">
      <c r="A32" s="98"/>
      <c r="B32" s="168"/>
      <c r="C32" s="18"/>
      <c r="D32" s="54"/>
      <c r="E32" s="34"/>
      <c r="F32" s="121"/>
      <c r="G32" s="347"/>
      <c r="H32" s="348"/>
      <c r="I32" s="35"/>
      <c r="J32" s="43"/>
      <c r="K32" s="33"/>
      <c r="L32" s="34"/>
      <c r="M32" s="348"/>
      <c r="N32" s="159"/>
      <c r="O32" s="43"/>
      <c r="P32" s="33"/>
      <c r="Q32" s="34"/>
      <c r="R32" s="348"/>
      <c r="S32" s="204"/>
      <c r="T32" s="43"/>
      <c r="U32" s="33"/>
      <c r="V32" s="34"/>
      <c r="W32" s="348"/>
      <c r="X32" s="723"/>
      <c r="Y32" s="723"/>
      <c r="Z32" s="724"/>
    </row>
    <row r="33" spans="1:26" ht="13.5">
      <c r="A33" s="62"/>
      <c r="B33" s="62"/>
      <c r="C33" s="165" t="str">
        <f>CONCATENATE(FIXED(COUNTA(C23:C32),0,0),"　店")</f>
        <v>9　店</v>
      </c>
      <c r="D33" s="166"/>
      <c r="E33" s="94">
        <f>SUM(E23:E32)</f>
        <v>16650</v>
      </c>
      <c r="F33" s="123">
        <f>SUM(F23:F32)</f>
        <v>0</v>
      </c>
      <c r="G33" s="183"/>
      <c r="H33" s="260"/>
      <c r="I33" s="63"/>
      <c r="J33" s="165" t="str">
        <f>CONCATENATE(FIXED(COUNTA(J23:J32),0,0),"　店")</f>
        <v>2　店</v>
      </c>
      <c r="K33" s="166"/>
      <c r="L33" s="94">
        <f>SUM(L23:L32)</f>
        <v>1400</v>
      </c>
      <c r="M33" s="260">
        <f>SUM(M23:M32)</f>
        <v>0</v>
      </c>
      <c r="N33" s="261"/>
      <c r="O33" s="165"/>
      <c r="P33" s="166"/>
      <c r="Q33" s="94"/>
      <c r="R33" s="260"/>
      <c r="S33" s="283"/>
      <c r="T33" s="165" t="str">
        <f>CONCATENATE(FIXED(COUNTA(T23:T27),0,0),"　店")</f>
        <v>1　店</v>
      </c>
      <c r="U33" s="166"/>
      <c r="V33" s="94">
        <f>SUM(V23:V27)</f>
        <v>350</v>
      </c>
      <c r="W33" s="260">
        <f>SUM(W23:W32)</f>
        <v>0</v>
      </c>
      <c r="X33" s="75"/>
      <c r="Y33" s="75"/>
      <c r="Z33" s="76"/>
    </row>
    <row r="34" spans="1:26" ht="13.5">
      <c r="A34" s="609" t="str">
        <f>'表紙'!$A$34</f>
        <v>平成29年後期（8月1日以降）</v>
      </c>
      <c r="X34" s="239"/>
      <c r="Y34" s="239"/>
      <c r="Z34" s="541">
        <f>SUM('表紙'!A34)</f>
        <v>0</v>
      </c>
    </row>
    <row r="35" ht="13.5"/>
    <row r="38" spans="18:22" ht="13.5">
      <c r="R38" s="215"/>
      <c r="S38" s="216"/>
      <c r="T38" s="216"/>
      <c r="U38" s="216"/>
      <c r="V38" s="216"/>
    </row>
    <row r="39" spans="18:22" ht="13.5">
      <c r="R39" s="216"/>
      <c r="S39" s="216"/>
      <c r="T39" s="216"/>
      <c r="U39" s="216"/>
      <c r="V39" s="216"/>
    </row>
    <row r="40" spans="18:22" ht="13.5">
      <c r="R40" s="216"/>
      <c r="S40" s="216"/>
      <c r="T40" s="216"/>
      <c r="U40" s="216"/>
      <c r="V40" s="216"/>
    </row>
    <row r="41" spans="18:22" ht="13.5">
      <c r="R41" s="216"/>
      <c r="S41" s="216"/>
      <c r="T41" s="216"/>
      <c r="U41" s="216"/>
      <c r="V41" s="216"/>
    </row>
    <row r="42" spans="18:22" ht="13.5">
      <c r="R42" s="216"/>
      <c r="S42" s="216"/>
      <c r="T42" s="216"/>
      <c r="U42" s="216"/>
      <c r="V42" s="216"/>
    </row>
    <row r="43" spans="18:22" ht="13.5">
      <c r="R43" s="216"/>
      <c r="S43" s="216"/>
      <c r="T43" s="216"/>
      <c r="U43" s="216"/>
      <c r="V43" s="216"/>
    </row>
    <row r="44" spans="18:22" ht="13.5">
      <c r="R44" s="216"/>
      <c r="S44" s="216"/>
      <c r="T44" s="216"/>
      <c r="U44" s="216"/>
      <c r="V44" s="216"/>
    </row>
    <row r="45" spans="18:22" ht="13.5">
      <c r="R45" s="216"/>
      <c r="S45" s="216"/>
      <c r="T45" s="216"/>
      <c r="U45" s="216"/>
      <c r="V45" s="216"/>
    </row>
    <row r="46" spans="18:22" ht="13.5">
      <c r="R46" s="216"/>
      <c r="S46" s="216"/>
      <c r="T46" s="216"/>
      <c r="U46" s="216"/>
      <c r="V46" s="216"/>
    </row>
    <row r="47" spans="18:22" ht="13.5">
      <c r="R47" s="216"/>
      <c r="S47" s="216"/>
      <c r="T47" s="216"/>
      <c r="U47" s="216"/>
      <c r="V47" s="216"/>
    </row>
    <row r="48" ht="13.5">
      <c r="R48" s="135"/>
    </row>
  </sheetData>
  <sheetProtection formatCells="0"/>
  <mergeCells count="44">
    <mergeCell ref="A17:A18"/>
    <mergeCell ref="A12:A15"/>
    <mergeCell ref="J3:K3"/>
    <mergeCell ref="L3:M3"/>
    <mergeCell ref="L10:M10"/>
    <mergeCell ref="B1:H2"/>
    <mergeCell ref="K1:Q1"/>
    <mergeCell ref="N4:Q4"/>
    <mergeCell ref="C3:E3"/>
    <mergeCell ref="B4:E4"/>
    <mergeCell ref="K2:Q2"/>
    <mergeCell ref="L21:M21"/>
    <mergeCell ref="T2:W2"/>
    <mergeCell ref="Y2:Z2"/>
    <mergeCell ref="X19:Z19"/>
    <mergeCell ref="I11:L11"/>
    <mergeCell ref="I4:L4"/>
    <mergeCell ref="X14:Z15"/>
    <mergeCell ref="T1:X1"/>
    <mergeCell ref="X32:Z32"/>
    <mergeCell ref="X28:Z28"/>
    <mergeCell ref="X26:Z26"/>
    <mergeCell ref="X5:Z5"/>
    <mergeCell ref="S4:V4"/>
    <mergeCell ref="X12:Z13"/>
    <mergeCell ref="X22:Z22"/>
    <mergeCell ref="X4:Z4"/>
    <mergeCell ref="X11:Z11"/>
    <mergeCell ref="A23:A26"/>
    <mergeCell ref="A28:A31"/>
    <mergeCell ref="X27:Z27"/>
    <mergeCell ref="X30:Z30"/>
    <mergeCell ref="X29:Z29"/>
    <mergeCell ref="X23:Z23"/>
    <mergeCell ref="X25:Z25"/>
    <mergeCell ref="X31:Z31"/>
    <mergeCell ref="X24:Z24"/>
    <mergeCell ref="B11:E11"/>
    <mergeCell ref="N22:Q22"/>
    <mergeCell ref="S22:V22"/>
    <mergeCell ref="N11:Q11"/>
    <mergeCell ref="S11:V11"/>
    <mergeCell ref="B22:E22"/>
    <mergeCell ref="I22:L22"/>
  </mergeCells>
  <dataValidations count="2">
    <dataValidation type="whole" operator="lessThanOrEqual" allowBlank="1" showInputMessage="1" showErrorMessage="1" sqref="W5:W8 W23:W32 W12:W19 H5:H8 H12:H19 H23:H32 F23:F31 F12:F18 F5:F7 M23:M32 M12:M19 M5:M8 R23:R32 R12:R19 R5:R8">
      <formula1>V5</formula1>
    </dataValidation>
    <dataValidation allowBlank="1" showInputMessage="1" sqref="R1:R2 I1:K2 B1 A1:A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scale="98" r:id="rId2"/>
  <ignoredErrors>
    <ignoredError sqref="T1 Y2 K1:K2 B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showGridLines="0" showZeros="0" view="pageBreakPreview" zoomScale="95" zoomScaleSheetLayoutView="95" zoomScalePageLayoutView="0" workbookViewId="0" topLeftCell="A1">
      <pane ySplit="2" topLeftCell="A3" activePane="bottomLeft" state="frozen"/>
      <selection pane="topLeft" activeCell="G31" sqref="G31"/>
      <selection pane="bottomLeft" activeCell="B7" sqref="B7"/>
    </sheetView>
  </sheetViews>
  <sheetFormatPr defaultColWidth="9.00390625" defaultRowHeight="13.5"/>
  <cols>
    <col min="1" max="1" width="7.625" style="6" customWidth="1"/>
    <col min="2" max="2" width="1.875" style="203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7" customWidth="1"/>
    <col min="9" max="9" width="0.37109375" style="6" customWidth="1"/>
    <col min="10" max="10" width="8.875" style="6" customWidth="1"/>
    <col min="11" max="11" width="2.125" style="6" customWidth="1"/>
    <col min="12" max="12" width="6.125" style="6" customWidth="1"/>
    <col min="13" max="13" width="6.125" style="128" customWidth="1"/>
    <col min="14" max="14" width="0.37109375" style="6" customWidth="1"/>
    <col min="15" max="15" width="8.875" style="6" customWidth="1"/>
    <col min="16" max="16" width="2.125" style="6" customWidth="1"/>
    <col min="17" max="17" width="6.125" style="6" customWidth="1"/>
    <col min="18" max="18" width="6.125" style="128" customWidth="1"/>
    <col min="19" max="19" width="0.37109375" style="6" customWidth="1"/>
    <col min="20" max="20" width="8.875" style="6" customWidth="1"/>
    <col min="21" max="21" width="2.125" style="6" customWidth="1"/>
    <col min="22" max="22" width="6.125" style="6" customWidth="1"/>
    <col min="23" max="23" width="6.125" style="128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250</v>
      </c>
      <c r="B1" s="649">
        <f>'表紙'!B1</f>
        <v>0</v>
      </c>
      <c r="C1" s="649"/>
      <c r="D1" s="649"/>
      <c r="E1" s="649"/>
      <c r="F1" s="649"/>
      <c r="G1" s="649"/>
      <c r="H1" s="650"/>
      <c r="I1" s="2" t="s">
        <v>251</v>
      </c>
      <c r="J1" s="19" t="s">
        <v>251</v>
      </c>
      <c r="K1" s="688">
        <f>'表紙'!G1</f>
        <v>0</v>
      </c>
      <c r="L1" s="688"/>
      <c r="M1" s="688"/>
      <c r="N1" s="688"/>
      <c r="O1" s="688"/>
      <c r="P1" s="688"/>
      <c r="Q1" s="688"/>
      <c r="R1" s="2" t="s">
        <v>347</v>
      </c>
      <c r="S1" s="157"/>
      <c r="T1" s="688">
        <f>'表紙'!M1</f>
        <v>0</v>
      </c>
      <c r="U1" s="688"/>
      <c r="V1" s="688"/>
      <c r="W1" s="688"/>
      <c r="X1" s="689"/>
      <c r="Y1" s="116" t="s">
        <v>348</v>
      </c>
      <c r="Z1" s="116"/>
      <c r="AA1" s="158"/>
    </row>
    <row r="2" spans="1:27" ht="27" customHeight="1">
      <c r="A2" s="7"/>
      <c r="B2" s="651"/>
      <c r="C2" s="651"/>
      <c r="D2" s="651"/>
      <c r="E2" s="651"/>
      <c r="F2" s="651"/>
      <c r="G2" s="651"/>
      <c r="H2" s="652"/>
      <c r="I2" s="2" t="s">
        <v>252</v>
      </c>
      <c r="J2" s="19" t="s">
        <v>252</v>
      </c>
      <c r="K2" s="688">
        <f>'表紙'!G2</f>
        <v>0</v>
      </c>
      <c r="L2" s="688"/>
      <c r="M2" s="688"/>
      <c r="N2" s="688"/>
      <c r="O2" s="688"/>
      <c r="P2" s="688"/>
      <c r="Q2" s="688"/>
      <c r="R2" s="2" t="s">
        <v>253</v>
      </c>
      <c r="S2" s="156"/>
      <c r="T2" s="730">
        <f>F15+H15+M15+R15+W15+F23+H23+M23+W23+F30+H30+F41+H41+M41+W41</f>
        <v>0</v>
      </c>
      <c r="U2" s="730"/>
      <c r="V2" s="730"/>
      <c r="W2" s="730"/>
      <c r="X2" s="577" t="s">
        <v>0</v>
      </c>
      <c r="Y2" s="690">
        <f>'表紙'!Q2</f>
        <v>0</v>
      </c>
      <c r="Z2" s="691"/>
      <c r="AA2" s="692"/>
    </row>
    <row r="3" spans="3:15" ht="24" customHeight="1">
      <c r="C3" s="22" t="s">
        <v>324</v>
      </c>
      <c r="D3" s="22"/>
      <c r="E3" s="22"/>
      <c r="F3" s="22"/>
      <c r="G3" s="23"/>
      <c r="H3" s="126"/>
      <c r="J3" s="24"/>
      <c r="K3" s="25" t="s">
        <v>3</v>
      </c>
      <c r="L3" s="635">
        <f>E15+G15+L15+Q15+V15</f>
        <v>16450</v>
      </c>
      <c r="M3" s="635"/>
      <c r="N3" s="24"/>
      <c r="O3" s="26" t="s">
        <v>0</v>
      </c>
    </row>
    <row r="4" spans="1:27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36"/>
      <c r="Y4" s="636"/>
      <c r="Z4" s="636"/>
      <c r="AA4" s="655"/>
    </row>
    <row r="5" spans="1:27" ht="13.5" customHeight="1">
      <c r="A5" s="99"/>
      <c r="B5" s="175"/>
      <c r="C5" s="79" t="s">
        <v>329</v>
      </c>
      <c r="D5" s="82" t="s">
        <v>516</v>
      </c>
      <c r="E5" s="80">
        <v>1900</v>
      </c>
      <c r="F5" s="533"/>
      <c r="G5" s="352"/>
      <c r="H5" s="537"/>
      <c r="I5" s="81"/>
      <c r="J5" s="273" t="s">
        <v>327</v>
      </c>
      <c r="K5" s="82"/>
      <c r="L5" s="80">
        <v>900</v>
      </c>
      <c r="M5" s="537"/>
      <c r="N5" s="172"/>
      <c r="O5" s="273" t="s">
        <v>64</v>
      </c>
      <c r="P5" s="82"/>
      <c r="Q5" s="80">
        <v>800</v>
      </c>
      <c r="R5" s="537"/>
      <c r="S5" s="172"/>
      <c r="T5" s="273" t="s">
        <v>327</v>
      </c>
      <c r="U5" s="82"/>
      <c r="V5" s="80">
        <v>650</v>
      </c>
      <c r="W5" s="537"/>
      <c r="X5" s="739" t="s">
        <v>451</v>
      </c>
      <c r="Y5" s="740"/>
      <c r="Z5" s="740"/>
      <c r="AA5" s="741"/>
    </row>
    <row r="6" spans="1:27" ht="13.5" customHeight="1">
      <c r="A6" s="181"/>
      <c r="B6" s="207"/>
      <c r="C6" s="18" t="s">
        <v>328</v>
      </c>
      <c r="D6" s="33" t="s">
        <v>455</v>
      </c>
      <c r="E6" s="34">
        <v>1700</v>
      </c>
      <c r="F6" s="534"/>
      <c r="G6" s="363"/>
      <c r="H6" s="538"/>
      <c r="I6" s="35"/>
      <c r="J6" s="43"/>
      <c r="K6" s="33"/>
      <c r="L6" s="34"/>
      <c r="M6" s="348"/>
      <c r="N6" s="159"/>
      <c r="O6" s="43"/>
      <c r="P6" s="33"/>
      <c r="Q6" s="34"/>
      <c r="R6" s="348"/>
      <c r="S6" s="159"/>
      <c r="T6" s="43"/>
      <c r="U6" s="33"/>
      <c r="V6" s="34"/>
      <c r="W6" s="348"/>
      <c r="X6" s="742" t="s">
        <v>491</v>
      </c>
      <c r="Y6" s="743"/>
      <c r="Z6" s="743"/>
      <c r="AA6" s="744"/>
    </row>
    <row r="7" spans="1:27" ht="13.5" customHeight="1">
      <c r="A7" s="181"/>
      <c r="B7" s="204" t="s">
        <v>349</v>
      </c>
      <c r="C7" s="18" t="s">
        <v>577</v>
      </c>
      <c r="D7" s="33" t="s">
        <v>495</v>
      </c>
      <c r="E7" s="34">
        <v>3550</v>
      </c>
      <c r="F7" s="534"/>
      <c r="G7" s="347"/>
      <c r="H7" s="538"/>
      <c r="I7" s="35"/>
      <c r="J7" s="43"/>
      <c r="K7" s="33"/>
      <c r="L7" s="34"/>
      <c r="M7" s="348"/>
      <c r="N7" s="159"/>
      <c r="O7" s="43"/>
      <c r="P7" s="33"/>
      <c r="Q7" s="34"/>
      <c r="R7" s="348"/>
      <c r="S7" s="159"/>
      <c r="T7" s="43"/>
      <c r="U7" s="33"/>
      <c r="V7" s="34"/>
      <c r="W7" s="348"/>
      <c r="X7" s="742" t="s">
        <v>439</v>
      </c>
      <c r="Y7" s="743"/>
      <c r="Z7" s="743"/>
      <c r="AA7" s="744"/>
    </row>
    <row r="8" spans="1:27" ht="13.5" customHeight="1">
      <c r="A8" s="159"/>
      <c r="B8" s="206"/>
      <c r="C8" s="18" t="s">
        <v>147</v>
      </c>
      <c r="D8" s="33" t="s">
        <v>513</v>
      </c>
      <c r="E8" s="34">
        <v>2450</v>
      </c>
      <c r="F8" s="534"/>
      <c r="G8" s="347"/>
      <c r="H8" s="538"/>
      <c r="I8" s="35"/>
      <c r="J8" s="43"/>
      <c r="K8" s="33"/>
      <c r="L8" s="34"/>
      <c r="M8" s="348"/>
      <c r="N8" s="159"/>
      <c r="O8" s="43"/>
      <c r="P8" s="33"/>
      <c r="Q8" s="34"/>
      <c r="R8" s="348"/>
      <c r="S8" s="159"/>
      <c r="T8" s="43"/>
      <c r="U8" s="33"/>
      <c r="V8" s="34"/>
      <c r="W8" s="348"/>
      <c r="X8" s="749" t="s">
        <v>535</v>
      </c>
      <c r="Y8" s="749"/>
      <c r="Z8" s="749"/>
      <c r="AA8" s="678"/>
    </row>
    <row r="9" spans="1:27" ht="13.5" customHeight="1">
      <c r="A9" s="159"/>
      <c r="B9" s="206"/>
      <c r="C9" s="18" t="s">
        <v>148</v>
      </c>
      <c r="D9" s="33" t="s">
        <v>513</v>
      </c>
      <c r="E9" s="34">
        <v>1200</v>
      </c>
      <c r="F9" s="534"/>
      <c r="G9" s="347"/>
      <c r="H9" s="538"/>
      <c r="I9" s="35"/>
      <c r="J9" s="43"/>
      <c r="K9" s="33"/>
      <c r="L9" s="34"/>
      <c r="M9" s="348"/>
      <c r="N9" s="159"/>
      <c r="O9" s="43"/>
      <c r="P9" s="33"/>
      <c r="Q9" s="34"/>
      <c r="R9" s="348"/>
      <c r="S9" s="159"/>
      <c r="T9" s="43"/>
      <c r="U9" s="33"/>
      <c r="V9" s="34"/>
      <c r="W9" s="348"/>
      <c r="X9" s="749" t="s">
        <v>438</v>
      </c>
      <c r="Y9" s="749"/>
      <c r="Z9" s="749"/>
      <c r="AA9" s="678"/>
    </row>
    <row r="10" spans="1:27" ht="13.5" customHeight="1">
      <c r="A10" s="32"/>
      <c r="B10" s="206"/>
      <c r="C10" s="100" t="s">
        <v>65</v>
      </c>
      <c r="D10" s="33" t="s">
        <v>455</v>
      </c>
      <c r="E10" s="34">
        <v>1650</v>
      </c>
      <c r="F10" s="534"/>
      <c r="G10" s="347"/>
      <c r="H10" s="538"/>
      <c r="I10" s="35"/>
      <c r="J10" s="43"/>
      <c r="K10" s="33"/>
      <c r="L10" s="34"/>
      <c r="M10" s="348"/>
      <c r="N10" s="159"/>
      <c r="O10" s="43"/>
      <c r="P10" s="33"/>
      <c r="Q10" s="34"/>
      <c r="R10" s="348"/>
      <c r="S10" s="159"/>
      <c r="T10" s="43"/>
      <c r="U10" s="33"/>
      <c r="V10" s="34"/>
      <c r="W10" s="348"/>
      <c r="X10" s="721" t="s">
        <v>536</v>
      </c>
      <c r="Y10" s="747"/>
      <c r="Z10" s="747"/>
      <c r="AA10" s="748"/>
    </row>
    <row r="11" spans="1:27" ht="13.5">
      <c r="A11" s="32"/>
      <c r="B11" s="206"/>
      <c r="C11" s="100" t="s">
        <v>66</v>
      </c>
      <c r="D11" s="33" t="s">
        <v>455</v>
      </c>
      <c r="E11" s="34">
        <v>1650</v>
      </c>
      <c r="F11" s="534"/>
      <c r="G11" s="347"/>
      <c r="H11" s="538"/>
      <c r="I11" s="35"/>
      <c r="J11" s="43"/>
      <c r="K11" s="33"/>
      <c r="L11" s="34"/>
      <c r="M11" s="348"/>
      <c r="N11" s="159"/>
      <c r="O11" s="43"/>
      <c r="P11" s="33"/>
      <c r="Q11" s="34"/>
      <c r="R11" s="348"/>
      <c r="S11" s="159"/>
      <c r="T11" s="43"/>
      <c r="U11" s="33"/>
      <c r="V11" s="34"/>
      <c r="W11" s="348"/>
      <c r="X11" s="750" t="s">
        <v>537</v>
      </c>
      <c r="Y11" s="751"/>
      <c r="Z11" s="751"/>
      <c r="AA11" s="752"/>
    </row>
    <row r="12" spans="1:27" ht="13.5">
      <c r="A12" s="32"/>
      <c r="B12" s="206"/>
      <c r="C12" s="18"/>
      <c r="D12" s="33"/>
      <c r="E12" s="34"/>
      <c r="F12" s="121"/>
      <c r="G12" s="347"/>
      <c r="H12" s="348"/>
      <c r="I12" s="35"/>
      <c r="J12" s="43"/>
      <c r="K12" s="33"/>
      <c r="L12" s="34"/>
      <c r="M12" s="348"/>
      <c r="N12" s="159"/>
      <c r="O12" s="43"/>
      <c r="P12" s="33"/>
      <c r="Q12" s="34"/>
      <c r="R12" s="348"/>
      <c r="S12" s="159"/>
      <c r="T12" s="43"/>
      <c r="U12" s="33"/>
      <c r="V12" s="34"/>
      <c r="W12" s="348"/>
      <c r="X12" s="152"/>
      <c r="Y12" s="152"/>
      <c r="Z12" s="152"/>
      <c r="AA12" s="61" t="s">
        <v>538</v>
      </c>
    </row>
    <row r="13" spans="1:27" ht="14.25">
      <c r="A13" s="32"/>
      <c r="B13" s="206"/>
      <c r="C13" s="18"/>
      <c r="D13" s="33"/>
      <c r="E13" s="34"/>
      <c r="F13" s="121"/>
      <c r="G13" s="347"/>
      <c r="H13" s="348"/>
      <c r="I13" s="35"/>
      <c r="J13" s="43"/>
      <c r="K13" s="33"/>
      <c r="L13" s="34"/>
      <c r="M13" s="348"/>
      <c r="N13" s="159"/>
      <c r="O13" s="43"/>
      <c r="P13" s="33"/>
      <c r="Q13" s="34"/>
      <c r="R13" s="348"/>
      <c r="S13" s="159"/>
      <c r="T13" s="43"/>
      <c r="U13" s="33"/>
      <c r="V13" s="34"/>
      <c r="W13" s="348"/>
      <c r="X13" s="152" t="s">
        <v>578</v>
      </c>
      <c r="Y13" s="335"/>
      <c r="Z13" s="335"/>
      <c r="AA13" s="61"/>
    </row>
    <row r="14" spans="1:27" ht="14.25">
      <c r="A14" s="44"/>
      <c r="B14" s="207"/>
      <c r="C14" s="45"/>
      <c r="D14" s="46"/>
      <c r="E14" s="47"/>
      <c r="F14" s="122"/>
      <c r="G14" s="349"/>
      <c r="H14" s="351"/>
      <c r="I14" s="48"/>
      <c r="J14" s="257"/>
      <c r="K14" s="46"/>
      <c r="L14" s="47"/>
      <c r="M14" s="351"/>
      <c r="N14" s="160"/>
      <c r="O14" s="257"/>
      <c r="P14" s="46"/>
      <c r="Q14" s="47"/>
      <c r="R14" s="351"/>
      <c r="S14" s="160"/>
      <c r="T14" s="257"/>
      <c r="U14" s="46"/>
      <c r="V14" s="47"/>
      <c r="W14" s="351"/>
      <c r="X14" s="58"/>
      <c r="Y14" s="59"/>
      <c r="Z14" s="60"/>
      <c r="AA14" s="61"/>
    </row>
    <row r="15" spans="1:27" ht="13.5">
      <c r="A15" s="62"/>
      <c r="B15" s="62"/>
      <c r="C15" s="165" t="str">
        <f>CONCATENATE(FIXED(COUNTA(C5:C14),0,0),"　店")</f>
        <v>7　店</v>
      </c>
      <c r="D15" s="166"/>
      <c r="E15" s="94">
        <f>SUM(E5:E14)</f>
        <v>14100</v>
      </c>
      <c r="F15" s="123">
        <f>SUM(F5:F14)</f>
        <v>0</v>
      </c>
      <c r="G15" s="183"/>
      <c r="H15" s="260"/>
      <c r="I15" s="63"/>
      <c r="J15" s="165" t="str">
        <f>CONCATENATE(FIXED(COUNTA(J5:J14),0,0),"　店")</f>
        <v>1　店</v>
      </c>
      <c r="K15" s="166"/>
      <c r="L15" s="94">
        <f>SUM(L5:L14)</f>
        <v>900</v>
      </c>
      <c r="M15" s="260">
        <f>SUM(M5:M14)</f>
        <v>0</v>
      </c>
      <c r="N15" s="261"/>
      <c r="O15" s="165" t="str">
        <f>CONCATENATE(FIXED(COUNTA(O5:O14),0,0),"　店")</f>
        <v>1　店</v>
      </c>
      <c r="P15" s="166"/>
      <c r="Q15" s="94">
        <f>SUM(Q5:Q14)</f>
        <v>800</v>
      </c>
      <c r="R15" s="260">
        <f>SUM(R5:R14)</f>
        <v>0</v>
      </c>
      <c r="S15" s="261"/>
      <c r="T15" s="165" t="str">
        <f>CONCATENATE(FIXED(COUNTA(T5:T14),0,0),"　店")</f>
        <v>1　店</v>
      </c>
      <c r="U15" s="166"/>
      <c r="V15" s="94">
        <f>SUM(V5:V14)</f>
        <v>650</v>
      </c>
      <c r="W15" s="260">
        <f>SUM(W5:W14)</f>
        <v>0</v>
      </c>
      <c r="X15" s="101"/>
      <c r="Y15" s="101"/>
      <c r="Z15" s="102"/>
      <c r="AA15" s="103"/>
    </row>
    <row r="16" spans="1:27" ht="24" customHeight="1">
      <c r="A16" s="136"/>
      <c r="B16" s="136"/>
      <c r="C16" s="737" t="s">
        <v>338</v>
      </c>
      <c r="D16" s="762"/>
      <c r="E16" s="762"/>
      <c r="F16" s="762"/>
      <c r="G16" s="36"/>
      <c r="H16" s="139"/>
      <c r="I16" s="140"/>
      <c r="J16" s="759" t="s">
        <v>3</v>
      </c>
      <c r="K16" s="759"/>
      <c r="L16" s="760">
        <f>E23+G23+L23+Q23+V23</f>
        <v>23850</v>
      </c>
      <c r="M16" s="761"/>
      <c r="N16" s="140"/>
      <c r="O16" s="26" t="s">
        <v>0</v>
      </c>
      <c r="P16" s="141"/>
      <c r="Q16" s="38"/>
      <c r="R16" s="142"/>
      <c r="S16" s="140"/>
      <c r="T16" s="141"/>
      <c r="U16" s="141"/>
      <c r="V16" s="38"/>
      <c r="W16" s="142"/>
      <c r="X16" s="145"/>
      <c r="Y16" s="145"/>
      <c r="Z16" s="146"/>
      <c r="AA16" s="147"/>
    </row>
    <row r="17" spans="1:27" s="203" customFormat="1" ht="13.5" customHeight="1">
      <c r="A17" s="307" t="s">
        <v>2</v>
      </c>
      <c r="B17" s="626" t="s">
        <v>1</v>
      </c>
      <c r="C17" s="627"/>
      <c r="D17" s="627"/>
      <c r="E17" s="627"/>
      <c r="F17" s="378" t="s">
        <v>444</v>
      </c>
      <c r="G17" s="155"/>
      <c r="H17" s="379"/>
      <c r="I17" s="636" t="s">
        <v>4</v>
      </c>
      <c r="J17" s="636"/>
      <c r="K17" s="636"/>
      <c r="L17" s="636"/>
      <c r="M17" s="378" t="s">
        <v>444</v>
      </c>
      <c r="N17" s="643" t="s">
        <v>5</v>
      </c>
      <c r="O17" s="636"/>
      <c r="P17" s="636"/>
      <c r="Q17" s="636"/>
      <c r="R17" s="378" t="s">
        <v>444</v>
      </c>
      <c r="S17" s="643" t="s">
        <v>6</v>
      </c>
      <c r="T17" s="636"/>
      <c r="U17" s="636"/>
      <c r="V17" s="636"/>
      <c r="W17" s="378" t="s">
        <v>444</v>
      </c>
      <c r="X17" s="636"/>
      <c r="Y17" s="636"/>
      <c r="Z17" s="636"/>
      <c r="AA17" s="655"/>
    </row>
    <row r="18" spans="1:27" ht="13.5">
      <c r="A18" s="756" t="s">
        <v>539</v>
      </c>
      <c r="B18" s="210" t="s">
        <v>293</v>
      </c>
      <c r="C18" s="17" t="s">
        <v>330</v>
      </c>
      <c r="D18" s="603" t="s">
        <v>513</v>
      </c>
      <c r="E18" s="55">
        <v>20650</v>
      </c>
      <c r="F18" s="546"/>
      <c r="G18" s="345"/>
      <c r="H18" s="549"/>
      <c r="I18" s="31"/>
      <c r="J18" s="245" t="s">
        <v>389</v>
      </c>
      <c r="K18" s="29"/>
      <c r="L18" s="30">
        <v>1000</v>
      </c>
      <c r="M18" s="549"/>
      <c r="N18" s="244"/>
      <c r="O18" s="245"/>
      <c r="P18" s="29"/>
      <c r="Q18" s="243"/>
      <c r="R18" s="191"/>
      <c r="S18" s="244"/>
      <c r="T18" s="245" t="s">
        <v>389</v>
      </c>
      <c r="U18" s="29"/>
      <c r="V18" s="30">
        <v>550</v>
      </c>
      <c r="W18" s="549"/>
      <c r="X18" s="764" t="s">
        <v>492</v>
      </c>
      <c r="Y18" s="766"/>
      <c r="Z18" s="766"/>
      <c r="AA18" s="767"/>
    </row>
    <row r="19" spans="1:27" ht="13.5">
      <c r="A19" s="757"/>
      <c r="B19" s="206"/>
      <c r="C19" s="18"/>
      <c r="D19" s="33"/>
      <c r="E19" s="34"/>
      <c r="F19" s="121"/>
      <c r="G19" s="347"/>
      <c r="H19" s="348"/>
      <c r="I19" s="35"/>
      <c r="J19" s="264" t="s">
        <v>430</v>
      </c>
      <c r="K19" s="33"/>
      <c r="L19" s="34">
        <v>800</v>
      </c>
      <c r="M19" s="538"/>
      <c r="N19" s="159"/>
      <c r="O19" s="43"/>
      <c r="P19" s="33"/>
      <c r="Q19" s="250"/>
      <c r="R19" s="186"/>
      <c r="S19" s="159"/>
      <c r="T19" s="43" t="s">
        <v>241</v>
      </c>
      <c r="U19" s="33"/>
      <c r="V19" s="34">
        <v>850</v>
      </c>
      <c r="W19" s="538"/>
      <c r="X19" s="743"/>
      <c r="Y19" s="745"/>
      <c r="Z19" s="745"/>
      <c r="AA19" s="746"/>
    </row>
    <row r="20" spans="1:27" ht="13.5">
      <c r="A20" s="758"/>
      <c r="B20" s="206"/>
      <c r="C20" s="18"/>
      <c r="D20" s="33"/>
      <c r="E20" s="34"/>
      <c r="F20" s="121"/>
      <c r="G20" s="347"/>
      <c r="H20" s="348"/>
      <c r="I20" s="35"/>
      <c r="J20" s="43"/>
      <c r="K20" s="33"/>
      <c r="L20" s="34"/>
      <c r="M20" s="348"/>
      <c r="N20" s="159"/>
      <c r="O20" s="43"/>
      <c r="P20" s="33"/>
      <c r="Q20" s="250"/>
      <c r="R20" s="186"/>
      <c r="S20" s="159"/>
      <c r="T20" s="43"/>
      <c r="U20" s="33"/>
      <c r="V20" s="34"/>
      <c r="W20" s="348"/>
      <c r="X20" s="743"/>
      <c r="Y20" s="745"/>
      <c r="Z20" s="745"/>
      <c r="AA20" s="746"/>
    </row>
    <row r="21" spans="1:27" ht="13.5">
      <c r="A21" s="32"/>
      <c r="B21" s="206"/>
      <c r="C21" s="18"/>
      <c r="D21" s="33"/>
      <c r="E21" s="34"/>
      <c r="F21" s="121"/>
      <c r="G21" s="347"/>
      <c r="H21" s="348"/>
      <c r="I21" s="35"/>
      <c r="J21" s="43"/>
      <c r="K21" s="33"/>
      <c r="L21" s="34"/>
      <c r="M21" s="348"/>
      <c r="N21" s="159"/>
      <c r="O21" s="43"/>
      <c r="P21" s="33"/>
      <c r="Q21" s="250"/>
      <c r="R21" s="186"/>
      <c r="S21" s="159"/>
      <c r="T21" s="43"/>
      <c r="U21" s="33"/>
      <c r="V21" s="34"/>
      <c r="W21" s="348"/>
      <c r="X21" s="743"/>
      <c r="Y21" s="745"/>
      <c r="Z21" s="745"/>
      <c r="AA21" s="746"/>
    </row>
    <row r="22" spans="1:27" ht="13.5">
      <c r="A22" s="148"/>
      <c r="B22" s="148"/>
      <c r="C22" s="137"/>
      <c r="D22" s="137"/>
      <c r="E22" s="47"/>
      <c r="F22" s="182"/>
      <c r="G22" s="138"/>
      <c r="H22" s="364"/>
      <c r="I22" s="140"/>
      <c r="J22" s="137"/>
      <c r="K22" s="137"/>
      <c r="L22" s="47"/>
      <c r="M22" s="274"/>
      <c r="N22" s="138"/>
      <c r="O22" s="137"/>
      <c r="P22" s="137"/>
      <c r="Q22" s="258"/>
      <c r="R22" s="274"/>
      <c r="S22" s="138"/>
      <c r="T22" s="137"/>
      <c r="U22" s="137"/>
      <c r="V22" s="47"/>
      <c r="W22" s="274"/>
      <c r="X22" s="743"/>
      <c r="Y22" s="745"/>
      <c r="Z22" s="745"/>
      <c r="AA22" s="746"/>
    </row>
    <row r="23" spans="1:27" ht="13.5">
      <c r="A23" s="62"/>
      <c r="B23" s="62"/>
      <c r="C23" s="165" t="str">
        <f>CONCATENATE(FIXED(COUNTA(C18:C22),0,0),"　店")</f>
        <v>1　店</v>
      </c>
      <c r="D23" s="165"/>
      <c r="E23" s="94">
        <f>SUM(E18:E22)</f>
        <v>20650</v>
      </c>
      <c r="F23" s="123">
        <f>SUM(F18:F22)</f>
        <v>0</v>
      </c>
      <c r="G23" s="183"/>
      <c r="H23" s="260"/>
      <c r="I23" s="63"/>
      <c r="J23" s="165" t="str">
        <f>CONCATENATE(FIXED(COUNTA(J18:J22),0,0),"　店")</f>
        <v>2　店</v>
      </c>
      <c r="K23" s="165"/>
      <c r="L23" s="94">
        <f>SUM(L18:L22)</f>
        <v>1800</v>
      </c>
      <c r="M23" s="260">
        <f>SUM(M18:M22)</f>
        <v>0</v>
      </c>
      <c r="N23" s="183"/>
      <c r="O23" s="165"/>
      <c r="P23" s="165"/>
      <c r="Q23" s="275"/>
      <c r="R23" s="260"/>
      <c r="S23" s="183"/>
      <c r="T23" s="165" t="str">
        <f>CONCATENATE(FIXED(COUNTA(T18:T22),0,0),"　店")</f>
        <v>2　店</v>
      </c>
      <c r="U23" s="165"/>
      <c r="V23" s="94">
        <f>SUM(V18:V22)</f>
        <v>1400</v>
      </c>
      <c r="W23" s="260">
        <f>SUM(W18:W22)</f>
        <v>0</v>
      </c>
      <c r="X23" s="101"/>
      <c r="Y23" s="101"/>
      <c r="Z23" s="102"/>
      <c r="AA23" s="103"/>
    </row>
    <row r="24" spans="3:15" ht="24" customHeight="1">
      <c r="C24" s="22" t="s">
        <v>62</v>
      </c>
      <c r="D24" s="22"/>
      <c r="E24" s="22"/>
      <c r="F24" s="22"/>
      <c r="G24" s="23"/>
      <c r="H24" s="126"/>
      <c r="J24" s="24"/>
      <c r="K24" s="25" t="s">
        <v>3</v>
      </c>
      <c r="L24" s="729">
        <f>E30+G30+L30+Q30+V30</f>
        <v>3200</v>
      </c>
      <c r="M24" s="729"/>
      <c r="N24" s="24"/>
      <c r="O24" s="26" t="s">
        <v>0</v>
      </c>
    </row>
    <row r="25" spans="1:27" s="203" customFormat="1" ht="13.5" customHeight="1">
      <c r="A25" s="307" t="s">
        <v>2</v>
      </c>
      <c r="B25" s="626" t="s">
        <v>1</v>
      </c>
      <c r="C25" s="627"/>
      <c r="D25" s="627"/>
      <c r="E25" s="627"/>
      <c r="F25" s="378" t="s">
        <v>444</v>
      </c>
      <c r="G25" s="155"/>
      <c r="H25" s="379"/>
      <c r="I25" s="636" t="s">
        <v>4</v>
      </c>
      <c r="J25" s="636"/>
      <c r="K25" s="636"/>
      <c r="L25" s="636"/>
      <c r="M25" s="378" t="s">
        <v>444</v>
      </c>
      <c r="N25" s="643" t="s">
        <v>5</v>
      </c>
      <c r="O25" s="636"/>
      <c r="P25" s="636"/>
      <c r="Q25" s="636"/>
      <c r="R25" s="378" t="s">
        <v>444</v>
      </c>
      <c r="S25" s="643" t="s">
        <v>6</v>
      </c>
      <c r="T25" s="636"/>
      <c r="U25" s="636"/>
      <c r="V25" s="636"/>
      <c r="W25" s="378" t="s">
        <v>444</v>
      </c>
      <c r="X25" s="636"/>
      <c r="Y25" s="636"/>
      <c r="Z25" s="636"/>
      <c r="AA25" s="655"/>
    </row>
    <row r="26" spans="1:27" ht="13.5" customHeight="1">
      <c r="A26" s="710" t="s">
        <v>296</v>
      </c>
      <c r="B26" s="208"/>
      <c r="C26" s="28" t="s">
        <v>325</v>
      </c>
      <c r="D26" s="29" t="s">
        <v>513</v>
      </c>
      <c r="E26" s="30">
        <v>1250</v>
      </c>
      <c r="F26" s="533"/>
      <c r="G26" s="345"/>
      <c r="H26" s="537"/>
      <c r="I26" s="31"/>
      <c r="J26" s="245"/>
      <c r="K26" s="29"/>
      <c r="L26" s="243"/>
      <c r="M26" s="184"/>
      <c r="N26" s="244"/>
      <c r="O26" s="245"/>
      <c r="P26" s="29"/>
      <c r="Q26" s="243"/>
      <c r="R26" s="184"/>
      <c r="S26" s="244"/>
      <c r="T26" s="245"/>
      <c r="U26" s="29"/>
      <c r="V26" s="243"/>
      <c r="W26" s="184"/>
      <c r="X26" s="763" t="s">
        <v>493</v>
      </c>
      <c r="Y26" s="764"/>
      <c r="Z26" s="764"/>
      <c r="AA26" s="765"/>
    </row>
    <row r="27" spans="1:27" ht="13.5" customHeight="1">
      <c r="A27" s="712"/>
      <c r="B27" s="209"/>
      <c r="C27" s="84" t="s">
        <v>149</v>
      </c>
      <c r="D27" s="85" t="s">
        <v>513</v>
      </c>
      <c r="E27" s="86">
        <v>1950</v>
      </c>
      <c r="F27" s="547"/>
      <c r="G27" s="354"/>
      <c r="H27" s="550"/>
      <c r="I27" s="87"/>
      <c r="J27" s="90"/>
      <c r="K27" s="85"/>
      <c r="L27" s="269"/>
      <c r="M27" s="189"/>
      <c r="N27" s="270"/>
      <c r="O27" s="90"/>
      <c r="P27" s="85"/>
      <c r="Q27" s="269"/>
      <c r="R27" s="189"/>
      <c r="S27" s="270"/>
      <c r="T27" s="90"/>
      <c r="U27" s="85"/>
      <c r="V27" s="269"/>
      <c r="W27" s="189"/>
      <c r="X27" s="742"/>
      <c r="Y27" s="743"/>
      <c r="Z27" s="743"/>
      <c r="AA27" s="744"/>
    </row>
    <row r="28" spans="1:27" ht="13.5" customHeight="1">
      <c r="A28" s="44"/>
      <c r="B28" s="207"/>
      <c r="C28" s="45"/>
      <c r="D28" s="46"/>
      <c r="E28" s="47"/>
      <c r="F28" s="121"/>
      <c r="G28" s="349"/>
      <c r="H28" s="348"/>
      <c r="I28" s="48"/>
      <c r="J28" s="257"/>
      <c r="K28" s="46"/>
      <c r="L28" s="258"/>
      <c r="M28" s="186"/>
      <c r="N28" s="160"/>
      <c r="O28" s="257"/>
      <c r="P28" s="46"/>
      <c r="Q28" s="258"/>
      <c r="R28" s="186"/>
      <c r="S28" s="160"/>
      <c r="T28" s="257"/>
      <c r="U28" s="46"/>
      <c r="V28" s="258"/>
      <c r="W28" s="186"/>
      <c r="X28" s="58"/>
      <c r="Y28" s="59"/>
      <c r="Z28" s="60"/>
      <c r="AA28" s="61"/>
    </row>
    <row r="29" spans="1:27" ht="13.5" customHeight="1">
      <c r="A29" s="44"/>
      <c r="B29" s="207"/>
      <c r="C29" s="45"/>
      <c r="D29" s="46"/>
      <c r="E29" s="47"/>
      <c r="F29" s="121"/>
      <c r="G29" s="349"/>
      <c r="H29" s="348"/>
      <c r="I29" s="48"/>
      <c r="J29" s="257"/>
      <c r="K29" s="46"/>
      <c r="L29" s="258"/>
      <c r="M29" s="186"/>
      <c r="N29" s="160"/>
      <c r="O29" s="257"/>
      <c r="P29" s="46"/>
      <c r="Q29" s="258"/>
      <c r="R29" s="186"/>
      <c r="S29" s="160"/>
      <c r="T29" s="257"/>
      <c r="U29" s="46"/>
      <c r="V29" s="258"/>
      <c r="W29" s="186"/>
      <c r="X29" s="58"/>
      <c r="Y29" s="59"/>
      <c r="Z29" s="60"/>
      <c r="AA29" s="61"/>
    </row>
    <row r="30" spans="1:27" s="77" customFormat="1" ht="13.5" customHeight="1">
      <c r="A30" s="62"/>
      <c r="B30" s="62"/>
      <c r="C30" s="165" t="str">
        <f>CONCATENATE(FIXED(COUNTA(C26:C29),0,0),"　店")</f>
        <v>2　店</v>
      </c>
      <c r="D30" s="166"/>
      <c r="E30" s="94">
        <f>SUM(E26:E29)</f>
        <v>3200</v>
      </c>
      <c r="F30" s="123">
        <f>SUM(F26:F29)</f>
        <v>0</v>
      </c>
      <c r="G30" s="183"/>
      <c r="H30" s="260"/>
      <c r="I30" s="63"/>
      <c r="J30" s="165"/>
      <c r="K30" s="166"/>
      <c r="L30" s="259">
        <f>SUM(L26:L29)</f>
        <v>0</v>
      </c>
      <c r="M30" s="260">
        <f>SUM(M26:M29)</f>
        <v>0</v>
      </c>
      <c r="N30" s="261"/>
      <c r="O30" s="165" t="str">
        <f>CONCATENATE(FIXED(COUNTA(O26:O29),0,0),"　店")</f>
        <v>0　店</v>
      </c>
      <c r="P30" s="166"/>
      <c r="Q30" s="259"/>
      <c r="R30" s="260">
        <f>SUM(R26:R29)</f>
        <v>0</v>
      </c>
      <c r="S30" s="261"/>
      <c r="T30" s="165"/>
      <c r="U30" s="166"/>
      <c r="V30" s="259">
        <f>SUM(V26:V29)</f>
        <v>0</v>
      </c>
      <c r="W30" s="260">
        <f>SUM(W26:W29)</f>
        <v>0</v>
      </c>
      <c r="X30" s="101"/>
      <c r="Y30" s="101"/>
      <c r="Z30" s="102"/>
      <c r="AA30" s="103"/>
    </row>
    <row r="31" spans="3:15" ht="24" customHeight="1">
      <c r="C31" s="22" t="s">
        <v>63</v>
      </c>
      <c r="D31" s="22"/>
      <c r="E31" s="22"/>
      <c r="F31" s="22"/>
      <c r="G31" s="23"/>
      <c r="H31" s="126"/>
      <c r="J31" s="24"/>
      <c r="K31" s="25" t="s">
        <v>3</v>
      </c>
      <c r="L31" s="635">
        <f>E41+G41+L41+Q41+V41</f>
        <v>11950</v>
      </c>
      <c r="M31" s="635"/>
      <c r="N31" s="24"/>
      <c r="O31" s="26" t="s">
        <v>0</v>
      </c>
    </row>
    <row r="32" spans="1:27" s="203" customFormat="1" ht="13.5" customHeight="1">
      <c r="A32" s="307" t="s">
        <v>2</v>
      </c>
      <c r="B32" s="626" t="s">
        <v>1</v>
      </c>
      <c r="C32" s="627"/>
      <c r="D32" s="627"/>
      <c r="E32" s="627"/>
      <c r="F32" s="378" t="s">
        <v>444</v>
      </c>
      <c r="G32" s="155"/>
      <c r="H32" s="379"/>
      <c r="I32" s="636" t="s">
        <v>4</v>
      </c>
      <c r="J32" s="636"/>
      <c r="K32" s="636"/>
      <c r="L32" s="636"/>
      <c r="M32" s="378" t="s">
        <v>444</v>
      </c>
      <c r="N32" s="643" t="s">
        <v>5</v>
      </c>
      <c r="O32" s="636"/>
      <c r="P32" s="636"/>
      <c r="Q32" s="636"/>
      <c r="R32" s="378" t="s">
        <v>444</v>
      </c>
      <c r="S32" s="643" t="s">
        <v>6</v>
      </c>
      <c r="T32" s="636"/>
      <c r="U32" s="636"/>
      <c r="V32" s="636"/>
      <c r="W32" s="378" t="s">
        <v>444</v>
      </c>
      <c r="X32" s="636"/>
      <c r="Y32" s="636"/>
      <c r="Z32" s="636"/>
      <c r="AA32" s="655"/>
    </row>
    <row r="33" spans="1:27" ht="13.5">
      <c r="A33" s="27"/>
      <c r="B33" s="208"/>
      <c r="C33" s="28" t="s">
        <v>67</v>
      </c>
      <c r="D33" s="29" t="s">
        <v>494</v>
      </c>
      <c r="E33" s="30">
        <v>4550</v>
      </c>
      <c r="F33" s="533"/>
      <c r="G33" s="345"/>
      <c r="H33" s="537"/>
      <c r="I33" s="31"/>
      <c r="J33" s="245" t="s">
        <v>67</v>
      </c>
      <c r="K33" s="29"/>
      <c r="L33" s="30">
        <v>1400</v>
      </c>
      <c r="M33" s="537"/>
      <c r="N33" s="244"/>
      <c r="O33" s="245"/>
      <c r="P33" s="29"/>
      <c r="Q33" s="30"/>
      <c r="R33" s="346"/>
      <c r="S33" s="244"/>
      <c r="T33" s="245" t="s">
        <v>67</v>
      </c>
      <c r="U33" s="29"/>
      <c r="V33" s="30">
        <v>800</v>
      </c>
      <c r="W33" s="537"/>
      <c r="X33" s="753" t="s">
        <v>356</v>
      </c>
      <c r="Y33" s="754"/>
      <c r="Z33" s="754"/>
      <c r="AA33" s="755"/>
    </row>
    <row r="34" spans="1:27" ht="13.5" customHeight="1">
      <c r="A34" s="32"/>
      <c r="B34" s="206"/>
      <c r="C34" s="18" t="s">
        <v>504</v>
      </c>
      <c r="D34" s="33" t="s">
        <v>494</v>
      </c>
      <c r="E34" s="34">
        <v>2500</v>
      </c>
      <c r="F34" s="534"/>
      <c r="G34" s="347"/>
      <c r="H34" s="538"/>
      <c r="I34" s="35"/>
      <c r="J34" s="43"/>
      <c r="K34" s="33"/>
      <c r="L34" s="250"/>
      <c r="M34" s="186"/>
      <c r="N34" s="159"/>
      <c r="O34" s="43"/>
      <c r="P34" s="33"/>
      <c r="Q34" s="250"/>
      <c r="R34" s="186"/>
      <c r="S34" s="159"/>
      <c r="T34" s="43"/>
      <c r="U34" s="33"/>
      <c r="V34" s="250"/>
      <c r="W34" s="186"/>
      <c r="X34" s="337" t="s">
        <v>357</v>
      </c>
      <c r="Y34" s="70"/>
      <c r="Z34" s="70"/>
      <c r="AA34" s="71"/>
    </row>
    <row r="35" spans="1:27" ht="13.5">
      <c r="A35" s="32"/>
      <c r="B35" s="206"/>
      <c r="C35" s="18" t="s">
        <v>68</v>
      </c>
      <c r="D35" s="33" t="s">
        <v>494</v>
      </c>
      <c r="E35" s="34">
        <v>1200</v>
      </c>
      <c r="F35" s="534"/>
      <c r="G35" s="347"/>
      <c r="H35" s="538"/>
      <c r="I35" s="35"/>
      <c r="J35" s="43"/>
      <c r="K35" s="33"/>
      <c r="L35" s="250"/>
      <c r="M35" s="186"/>
      <c r="N35" s="159"/>
      <c r="O35" s="43"/>
      <c r="P35" s="33"/>
      <c r="Q35" s="250"/>
      <c r="R35" s="186"/>
      <c r="S35" s="159"/>
      <c r="T35" s="43"/>
      <c r="U35" s="33"/>
      <c r="V35" s="250"/>
      <c r="W35" s="186"/>
      <c r="X35" s="337"/>
      <c r="Y35" s="70"/>
      <c r="Z35" s="70" t="s">
        <v>358</v>
      </c>
      <c r="AA35" s="71"/>
    </row>
    <row r="36" spans="1:27" ht="13.5">
      <c r="A36" s="32"/>
      <c r="B36" s="206"/>
      <c r="C36" s="18" t="s">
        <v>69</v>
      </c>
      <c r="D36" s="33" t="s">
        <v>494</v>
      </c>
      <c r="E36" s="34">
        <v>1500</v>
      </c>
      <c r="F36" s="534"/>
      <c r="G36" s="347"/>
      <c r="H36" s="538"/>
      <c r="I36" s="35"/>
      <c r="J36" s="43"/>
      <c r="K36" s="33"/>
      <c r="L36" s="250"/>
      <c r="M36" s="186"/>
      <c r="N36" s="159"/>
      <c r="O36" s="43"/>
      <c r="P36" s="33"/>
      <c r="Q36" s="250"/>
      <c r="R36" s="186"/>
      <c r="S36" s="159"/>
      <c r="T36" s="43"/>
      <c r="U36" s="33"/>
      <c r="V36" s="250"/>
      <c r="W36" s="186"/>
      <c r="X36" s="360"/>
      <c r="Y36" s="70"/>
      <c r="Z36" s="70" t="s">
        <v>436</v>
      </c>
      <c r="AA36" s="71"/>
    </row>
    <row r="37" spans="1:27" ht="13.5">
      <c r="A37" s="32"/>
      <c r="B37" s="206"/>
      <c r="C37" s="18"/>
      <c r="D37" s="33"/>
      <c r="E37" s="34"/>
      <c r="F37" s="121"/>
      <c r="G37" s="347"/>
      <c r="H37" s="348"/>
      <c r="I37" s="35"/>
      <c r="J37" s="43"/>
      <c r="K37" s="33"/>
      <c r="L37" s="250"/>
      <c r="M37" s="186"/>
      <c r="N37" s="159"/>
      <c r="O37" s="43"/>
      <c r="P37" s="54"/>
      <c r="Q37" s="250"/>
      <c r="R37" s="186"/>
      <c r="S37" s="159"/>
      <c r="T37" s="43"/>
      <c r="U37" s="33"/>
      <c r="V37" s="250"/>
      <c r="W37" s="186"/>
      <c r="X37" s="361"/>
      <c r="Y37" s="313"/>
      <c r="Z37" s="313"/>
      <c r="AA37" s="105"/>
    </row>
    <row r="38" spans="1:27" ht="13.5">
      <c r="A38" s="32"/>
      <c r="B38" s="206"/>
      <c r="C38" s="18"/>
      <c r="D38" s="33"/>
      <c r="E38" s="34"/>
      <c r="F38" s="121"/>
      <c r="G38" s="347"/>
      <c r="H38" s="348"/>
      <c r="I38" s="35"/>
      <c r="J38" s="43"/>
      <c r="K38" s="33"/>
      <c r="L38" s="250"/>
      <c r="M38" s="186"/>
      <c r="N38" s="159"/>
      <c r="O38" s="43"/>
      <c r="P38" s="33"/>
      <c r="Q38" s="250"/>
      <c r="R38" s="186"/>
      <c r="S38" s="159"/>
      <c r="T38" s="43"/>
      <c r="U38" s="33"/>
      <c r="V38" s="250"/>
      <c r="W38" s="186"/>
      <c r="X38" s="361"/>
      <c r="Y38" s="313"/>
      <c r="Z38" s="313"/>
      <c r="AA38" s="105"/>
    </row>
    <row r="39" spans="1:27" ht="14.25">
      <c r="A39" s="32"/>
      <c r="B39" s="206"/>
      <c r="C39" s="18"/>
      <c r="D39" s="33"/>
      <c r="E39" s="34"/>
      <c r="F39" s="121"/>
      <c r="G39" s="347"/>
      <c r="H39" s="348"/>
      <c r="I39" s="35"/>
      <c r="J39" s="43"/>
      <c r="K39" s="33"/>
      <c r="L39" s="250"/>
      <c r="M39" s="186"/>
      <c r="N39" s="159"/>
      <c r="O39" s="43"/>
      <c r="P39" s="33"/>
      <c r="Q39" s="250"/>
      <c r="R39" s="186"/>
      <c r="S39" s="159"/>
      <c r="T39" s="43"/>
      <c r="U39" s="33"/>
      <c r="V39" s="250"/>
      <c r="W39" s="186"/>
      <c r="X39" s="337"/>
      <c r="Y39" s="59"/>
      <c r="Z39" s="60"/>
      <c r="AA39" s="61"/>
    </row>
    <row r="40" spans="1:27" ht="14.25">
      <c r="A40" s="44"/>
      <c r="B40" s="207"/>
      <c r="C40" s="45"/>
      <c r="D40" s="46"/>
      <c r="E40" s="47"/>
      <c r="F40" s="122"/>
      <c r="G40" s="349"/>
      <c r="H40" s="351"/>
      <c r="I40" s="48"/>
      <c r="J40" s="257"/>
      <c r="K40" s="46"/>
      <c r="L40" s="258"/>
      <c r="M40" s="189"/>
      <c r="N40" s="160"/>
      <c r="O40" s="257"/>
      <c r="P40" s="46"/>
      <c r="Q40" s="258"/>
      <c r="R40" s="189"/>
      <c r="S40" s="160"/>
      <c r="T40" s="257"/>
      <c r="U40" s="46"/>
      <c r="V40" s="258"/>
      <c r="W40" s="189"/>
      <c r="X40" s="337"/>
      <c r="Y40" s="59"/>
      <c r="Z40" s="60"/>
      <c r="AA40" s="61"/>
    </row>
    <row r="41" spans="1:27" ht="13.5">
      <c r="A41" s="62"/>
      <c r="B41" s="62"/>
      <c r="C41" s="165" t="str">
        <f>CONCATENATE(FIXED(COUNTA(C33:C40),0,0),"　店")</f>
        <v>4　店</v>
      </c>
      <c r="D41" s="166"/>
      <c r="E41" s="94">
        <f>SUM(E33:E40)</f>
        <v>9750</v>
      </c>
      <c r="F41" s="123">
        <f>SUM(F33:F40)</f>
        <v>0</v>
      </c>
      <c r="G41" s="183"/>
      <c r="H41" s="260"/>
      <c r="I41" s="63"/>
      <c r="J41" s="165" t="str">
        <f>CONCATENATE(FIXED(COUNTA(J33:J40),0,0),"　店")</f>
        <v>1　店</v>
      </c>
      <c r="K41" s="166"/>
      <c r="L41" s="94">
        <f>SUM(L33:L40)</f>
        <v>1400</v>
      </c>
      <c r="M41" s="260">
        <f>SUM(M33:M40)</f>
        <v>0</v>
      </c>
      <c r="N41" s="261"/>
      <c r="O41" s="165" t="str">
        <f>CONCATENATE(FIXED(COUNTA(O33:O40),0,0),"　店")</f>
        <v>0　店</v>
      </c>
      <c r="P41" s="166"/>
      <c r="Q41" s="94">
        <f>SUM(Q33:Q40)</f>
        <v>0</v>
      </c>
      <c r="R41" s="260">
        <f>SUM(R33:R40)</f>
        <v>0</v>
      </c>
      <c r="S41" s="261"/>
      <c r="T41" s="165" t="str">
        <f>CONCATENATE(FIXED(COUNTA(T33:T40),0,0),"　店")</f>
        <v>1　店</v>
      </c>
      <c r="U41" s="166"/>
      <c r="V41" s="94">
        <f>SUM(V33:V40)</f>
        <v>800</v>
      </c>
      <c r="W41" s="260">
        <f>SUM(W33:W40)</f>
        <v>0</v>
      </c>
      <c r="X41" s="362"/>
      <c r="Y41" s="101"/>
      <c r="Z41" s="102"/>
      <c r="AA41" s="103"/>
    </row>
    <row r="42" spans="1:27" ht="13.5">
      <c r="A42" s="609" t="str">
        <f>'表紙'!$A$34</f>
        <v>平成29年後期（8月1日以降）</v>
      </c>
      <c r="X42" s="239"/>
      <c r="Y42" s="239"/>
      <c r="Z42" s="648">
        <f>SUM('表紙'!A34)</f>
        <v>0</v>
      </c>
      <c r="AA42" s="648"/>
    </row>
  </sheetData>
  <sheetProtection formatCells="0"/>
  <mergeCells count="49">
    <mergeCell ref="A26:A27"/>
    <mergeCell ref="N25:Q25"/>
    <mergeCell ref="B17:E17"/>
    <mergeCell ref="I17:L17"/>
    <mergeCell ref="T2:W2"/>
    <mergeCell ref="X32:AA32"/>
    <mergeCell ref="S32:V32"/>
    <mergeCell ref="X18:AA18"/>
    <mergeCell ref="I25:L25"/>
    <mergeCell ref="B32:E32"/>
    <mergeCell ref="I32:L32"/>
    <mergeCell ref="X26:AA27"/>
    <mergeCell ref="X17:AA17"/>
    <mergeCell ref="X20:AA20"/>
    <mergeCell ref="S17:V17"/>
    <mergeCell ref="S25:V25"/>
    <mergeCell ref="X21:AA21"/>
    <mergeCell ref="X19:AA19"/>
    <mergeCell ref="X25:AA25"/>
    <mergeCell ref="N32:Q32"/>
    <mergeCell ref="L3:M3"/>
    <mergeCell ref="B4:E4"/>
    <mergeCell ref="A18:A20"/>
    <mergeCell ref="N17:Q17"/>
    <mergeCell ref="B25:E25"/>
    <mergeCell ref="J16:K16"/>
    <mergeCell ref="L16:M16"/>
    <mergeCell ref="L24:M24"/>
    <mergeCell ref="N4:Q4"/>
    <mergeCell ref="C16:F16"/>
    <mergeCell ref="Z42:AA42"/>
    <mergeCell ref="X33:AA33"/>
    <mergeCell ref="B1:H2"/>
    <mergeCell ref="K1:Q1"/>
    <mergeCell ref="T1:X1"/>
    <mergeCell ref="K2:Q2"/>
    <mergeCell ref="X4:AA4"/>
    <mergeCell ref="S4:V4"/>
    <mergeCell ref="I4:L4"/>
    <mergeCell ref="Y2:AA2"/>
    <mergeCell ref="L31:M31"/>
    <mergeCell ref="X5:AA5"/>
    <mergeCell ref="X6:AA6"/>
    <mergeCell ref="X7:AA7"/>
    <mergeCell ref="X22:AA22"/>
    <mergeCell ref="X10:AA10"/>
    <mergeCell ref="X8:AA8"/>
    <mergeCell ref="X9:AA9"/>
    <mergeCell ref="X11:AA11"/>
  </mergeCells>
  <dataValidations count="2">
    <dataValidation type="whole" operator="lessThanOrEqual" allowBlank="1" showInputMessage="1" showErrorMessage="1" sqref="W33:W40 W26:W29 W18:W21 W5:W14 H33:H40 H5:H14 H26:H29 H18:H21 M5:M14 M26:M29 M18:M21 M33:M40 F33:F40 F26:F29 F18:F21 F5:F14 R5:R14 R26:R29 R18:R21 R33:R40">
      <formula1>V33</formula1>
    </dataValidation>
    <dataValidation allowBlank="1" showInputMessage="1" sqref="Y1 A1:A2 B1 I1:K2 R1:R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scale="91" r:id="rId2"/>
  <ignoredErrors>
    <ignoredError sqref="Y2 K1:K2 B1 T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view="pageBreakPreview" zoomScale="95" zoomScaleSheetLayoutView="95" zoomScalePageLayoutView="0" workbookViewId="0" topLeftCell="A1">
      <selection activeCell="X5" sqref="X5:AA6"/>
    </sheetView>
  </sheetViews>
  <sheetFormatPr defaultColWidth="9.00390625" defaultRowHeight="13.5"/>
  <cols>
    <col min="1" max="1" width="7.625" style="6" customWidth="1"/>
    <col min="2" max="2" width="1.875" style="203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7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8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8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8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250</v>
      </c>
      <c r="B1" s="768">
        <f>'表紙'!B1</f>
        <v>0</v>
      </c>
      <c r="C1" s="768"/>
      <c r="D1" s="768"/>
      <c r="E1" s="768"/>
      <c r="F1" s="768"/>
      <c r="G1" s="768"/>
      <c r="H1" s="769"/>
      <c r="I1" s="2" t="s">
        <v>251</v>
      </c>
      <c r="J1" s="19" t="s">
        <v>251</v>
      </c>
      <c r="K1" s="687">
        <f>'表紙'!G1</f>
        <v>0</v>
      </c>
      <c r="L1" s="687"/>
      <c r="M1" s="687"/>
      <c r="N1" s="687"/>
      <c r="O1" s="687"/>
      <c r="P1" s="687"/>
      <c r="Q1" s="687"/>
      <c r="R1" s="2" t="s">
        <v>347</v>
      </c>
      <c r="S1" s="157"/>
      <c r="T1" s="687">
        <f>'表紙'!M1</f>
        <v>0</v>
      </c>
      <c r="U1" s="687"/>
      <c r="V1" s="687"/>
      <c r="W1" s="687"/>
      <c r="X1" s="772"/>
      <c r="Y1" s="116" t="s">
        <v>348</v>
      </c>
      <c r="Z1" s="116"/>
      <c r="AA1" s="158"/>
    </row>
    <row r="2" spans="1:27" ht="27" customHeight="1">
      <c r="A2" s="7"/>
      <c r="B2" s="770"/>
      <c r="C2" s="770"/>
      <c r="D2" s="770"/>
      <c r="E2" s="770"/>
      <c r="F2" s="770"/>
      <c r="G2" s="770"/>
      <c r="H2" s="771"/>
      <c r="I2" s="2" t="s">
        <v>252</v>
      </c>
      <c r="J2" s="19" t="s">
        <v>252</v>
      </c>
      <c r="K2" s="687">
        <f>'表紙'!G2</f>
        <v>0</v>
      </c>
      <c r="L2" s="687"/>
      <c r="M2" s="687"/>
      <c r="N2" s="687"/>
      <c r="O2" s="687"/>
      <c r="P2" s="687"/>
      <c r="Q2" s="687"/>
      <c r="R2" s="2" t="s">
        <v>253</v>
      </c>
      <c r="S2" s="156"/>
      <c r="T2" s="730">
        <f>F20+H20+M20+W20+F35+H35+M35</f>
        <v>0</v>
      </c>
      <c r="U2" s="730"/>
      <c r="V2" s="730"/>
      <c r="W2" s="730"/>
      <c r="X2" s="577" t="s">
        <v>0</v>
      </c>
      <c r="Y2" s="645">
        <f>'表紙'!Q2</f>
        <v>0</v>
      </c>
      <c r="Z2" s="646"/>
      <c r="AA2" s="647"/>
    </row>
    <row r="3" spans="3:15" ht="24" customHeight="1">
      <c r="C3" s="22" t="s">
        <v>70</v>
      </c>
      <c r="D3" s="22"/>
      <c r="E3" s="22"/>
      <c r="F3" s="22"/>
      <c r="G3" s="23"/>
      <c r="H3" s="126"/>
      <c r="J3" s="24"/>
      <c r="K3" s="25" t="s">
        <v>3</v>
      </c>
      <c r="L3" s="635">
        <f>E20+G20+L20+Q20+V20</f>
        <v>27600</v>
      </c>
      <c r="M3" s="635"/>
      <c r="N3" s="24"/>
      <c r="O3" s="26" t="s">
        <v>0</v>
      </c>
    </row>
    <row r="4" spans="1:27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36"/>
      <c r="Y4" s="636"/>
      <c r="Z4" s="636"/>
      <c r="AA4" s="655"/>
    </row>
    <row r="5" spans="1:27" ht="13.5" customHeight="1">
      <c r="A5" s="27"/>
      <c r="B5" s="167"/>
      <c r="C5" s="28" t="s">
        <v>150</v>
      </c>
      <c r="D5" s="29" t="s">
        <v>495</v>
      </c>
      <c r="E5" s="30">
        <v>3350</v>
      </c>
      <c r="F5" s="533"/>
      <c r="G5" s="345"/>
      <c r="H5" s="537"/>
      <c r="I5" s="31"/>
      <c r="J5" s="245" t="s">
        <v>185</v>
      </c>
      <c r="K5" s="29"/>
      <c r="L5" s="30">
        <v>900</v>
      </c>
      <c r="M5" s="537"/>
      <c r="N5" s="244"/>
      <c r="O5" s="245"/>
      <c r="P5" s="29"/>
      <c r="Q5" s="243"/>
      <c r="R5" s="184"/>
      <c r="S5" s="244"/>
      <c r="T5" s="245" t="s">
        <v>189</v>
      </c>
      <c r="U5" s="29"/>
      <c r="V5" s="30">
        <v>500</v>
      </c>
      <c r="W5" s="537"/>
      <c r="X5" s="774" t="s">
        <v>554</v>
      </c>
      <c r="Y5" s="775"/>
      <c r="Z5" s="775"/>
      <c r="AA5" s="776"/>
    </row>
    <row r="6" spans="1:27" ht="13.5" customHeight="1">
      <c r="A6" s="32"/>
      <c r="B6" s="168"/>
      <c r="C6" s="43" t="s">
        <v>429</v>
      </c>
      <c r="D6" s="33" t="s">
        <v>494</v>
      </c>
      <c r="E6" s="34">
        <v>1900</v>
      </c>
      <c r="F6" s="534"/>
      <c r="G6" s="347"/>
      <c r="H6" s="538"/>
      <c r="I6" s="35"/>
      <c r="J6" s="43" t="s">
        <v>186</v>
      </c>
      <c r="K6" s="33"/>
      <c r="L6" s="34">
        <v>1200</v>
      </c>
      <c r="M6" s="538"/>
      <c r="N6" s="159"/>
      <c r="O6" s="251"/>
      <c r="P6" s="33"/>
      <c r="Q6" s="250"/>
      <c r="R6" s="186"/>
      <c r="S6" s="159"/>
      <c r="T6" s="43" t="s">
        <v>185</v>
      </c>
      <c r="U6" s="33"/>
      <c r="V6" s="34">
        <v>400</v>
      </c>
      <c r="W6" s="538"/>
      <c r="X6" s="777"/>
      <c r="Y6" s="778"/>
      <c r="Z6" s="778"/>
      <c r="AA6" s="779"/>
    </row>
    <row r="7" spans="1:27" ht="13.5" customHeight="1">
      <c r="A7" s="32"/>
      <c r="B7" s="168"/>
      <c r="C7" s="43" t="s">
        <v>191</v>
      </c>
      <c r="D7" s="33" t="s">
        <v>494</v>
      </c>
      <c r="E7" s="34">
        <v>1550</v>
      </c>
      <c r="F7" s="534"/>
      <c r="G7" s="347"/>
      <c r="H7" s="538"/>
      <c r="I7" s="35"/>
      <c r="J7" s="43" t="s">
        <v>187</v>
      </c>
      <c r="K7" s="33"/>
      <c r="L7" s="34">
        <v>900</v>
      </c>
      <c r="M7" s="538"/>
      <c r="N7" s="159"/>
      <c r="O7" s="251"/>
      <c r="P7" s="33"/>
      <c r="Q7" s="250"/>
      <c r="R7" s="186"/>
      <c r="S7" s="159"/>
      <c r="T7" s="43"/>
      <c r="U7" s="33"/>
      <c r="V7" s="34"/>
      <c r="W7" s="348"/>
      <c r="X7" s="780" t="s">
        <v>496</v>
      </c>
      <c r="Y7" s="781"/>
      <c r="Z7" s="781"/>
      <c r="AA7" s="727"/>
    </row>
    <row r="8" spans="1:27" ht="13.5" customHeight="1">
      <c r="A8" s="32"/>
      <c r="B8" s="168"/>
      <c r="C8" s="43" t="s">
        <v>190</v>
      </c>
      <c r="D8" s="33" t="s">
        <v>494</v>
      </c>
      <c r="E8" s="34">
        <v>1150</v>
      </c>
      <c r="F8" s="534"/>
      <c r="G8" s="347"/>
      <c r="H8" s="538"/>
      <c r="I8" s="35"/>
      <c r="J8" s="43" t="s">
        <v>188</v>
      </c>
      <c r="K8" s="33"/>
      <c r="L8" s="34">
        <v>700</v>
      </c>
      <c r="M8" s="538"/>
      <c r="N8" s="159"/>
      <c r="O8" s="251"/>
      <c r="P8" s="33"/>
      <c r="Q8" s="250"/>
      <c r="R8" s="186"/>
      <c r="S8" s="159"/>
      <c r="T8" s="43"/>
      <c r="U8" s="33"/>
      <c r="V8" s="250"/>
      <c r="W8" s="186"/>
      <c r="X8" s="78"/>
      <c r="Y8" s="78"/>
      <c r="Z8" s="78"/>
      <c r="AA8" s="73"/>
    </row>
    <row r="9" spans="1:27" ht="13.5" customHeight="1">
      <c r="A9" s="32"/>
      <c r="B9" s="168"/>
      <c r="C9" s="18" t="s">
        <v>151</v>
      </c>
      <c r="D9" s="33" t="s">
        <v>494</v>
      </c>
      <c r="E9" s="34">
        <v>3250</v>
      </c>
      <c r="F9" s="534"/>
      <c r="G9" s="347"/>
      <c r="H9" s="538"/>
      <c r="I9" s="35"/>
      <c r="J9" s="43"/>
      <c r="K9" s="33"/>
      <c r="L9" s="34"/>
      <c r="M9" s="348"/>
      <c r="N9" s="159"/>
      <c r="O9" s="43"/>
      <c r="P9" s="33"/>
      <c r="Q9" s="250"/>
      <c r="R9" s="186"/>
      <c r="S9" s="159"/>
      <c r="T9" s="43"/>
      <c r="U9" s="33"/>
      <c r="V9" s="250"/>
      <c r="W9" s="186"/>
      <c r="X9" s="78"/>
      <c r="Y9" s="78"/>
      <c r="Z9" s="78"/>
      <c r="AA9" s="73"/>
    </row>
    <row r="10" spans="1:27" ht="13.5" customHeight="1">
      <c r="A10" s="32"/>
      <c r="B10" s="168"/>
      <c r="C10" s="613" t="s">
        <v>540</v>
      </c>
      <c r="D10" s="33" t="s">
        <v>494</v>
      </c>
      <c r="E10" s="34">
        <v>2500</v>
      </c>
      <c r="F10" s="534"/>
      <c r="G10" s="347"/>
      <c r="H10" s="538"/>
      <c r="I10" s="35"/>
      <c r="J10" s="43"/>
      <c r="K10" s="33"/>
      <c r="L10" s="34"/>
      <c r="M10" s="348"/>
      <c r="N10" s="159"/>
      <c r="O10" s="43"/>
      <c r="P10" s="33"/>
      <c r="Q10" s="250"/>
      <c r="R10" s="186"/>
      <c r="S10" s="159"/>
      <c r="T10" s="43"/>
      <c r="U10" s="33"/>
      <c r="V10" s="250"/>
      <c r="W10" s="186"/>
      <c r="X10" s="78"/>
      <c r="Y10" s="78"/>
      <c r="Z10" s="78"/>
      <c r="AA10" s="73"/>
    </row>
    <row r="11" spans="1:27" ht="13.5" customHeight="1">
      <c r="A11" s="32"/>
      <c r="B11" s="168"/>
      <c r="C11" s="18" t="s">
        <v>152</v>
      </c>
      <c r="D11" s="33" t="s">
        <v>494</v>
      </c>
      <c r="E11" s="34">
        <v>2250</v>
      </c>
      <c r="F11" s="534"/>
      <c r="G11" s="347"/>
      <c r="H11" s="538"/>
      <c r="I11" s="35"/>
      <c r="J11" s="43"/>
      <c r="K11" s="33"/>
      <c r="L11" s="34"/>
      <c r="M11" s="348"/>
      <c r="N11" s="159"/>
      <c r="O11" s="43"/>
      <c r="P11" s="33"/>
      <c r="Q11" s="250"/>
      <c r="R11" s="186"/>
      <c r="S11" s="159"/>
      <c r="T11" s="43"/>
      <c r="U11" s="33"/>
      <c r="V11" s="250"/>
      <c r="W11" s="186"/>
      <c r="X11" s="106"/>
      <c r="Y11" s="107"/>
      <c r="Z11" s="60"/>
      <c r="AA11" s="61"/>
    </row>
    <row r="12" spans="1:27" ht="13.5" customHeight="1">
      <c r="A12" s="32"/>
      <c r="B12" s="168"/>
      <c r="C12" s="18" t="s">
        <v>84</v>
      </c>
      <c r="D12" s="33" t="s">
        <v>494</v>
      </c>
      <c r="E12" s="34">
        <v>1150</v>
      </c>
      <c r="F12" s="534"/>
      <c r="G12" s="347"/>
      <c r="H12" s="538"/>
      <c r="I12" s="35"/>
      <c r="J12" s="43"/>
      <c r="K12" s="33"/>
      <c r="L12" s="34"/>
      <c r="M12" s="348"/>
      <c r="N12" s="159"/>
      <c r="O12" s="43"/>
      <c r="P12" s="33"/>
      <c r="Q12" s="250"/>
      <c r="R12" s="186"/>
      <c r="S12" s="159"/>
      <c r="T12" s="43"/>
      <c r="U12" s="33"/>
      <c r="V12" s="250"/>
      <c r="W12" s="186"/>
      <c r="X12" s="104"/>
      <c r="Y12" s="59"/>
      <c r="Z12" s="60"/>
      <c r="AA12" s="61"/>
    </row>
    <row r="13" spans="1:27" ht="13.5" customHeight="1">
      <c r="A13" s="32"/>
      <c r="B13" s="168"/>
      <c r="C13" s="18" t="s">
        <v>153</v>
      </c>
      <c r="D13" s="33" t="s">
        <v>494</v>
      </c>
      <c r="E13" s="34">
        <v>3100</v>
      </c>
      <c r="F13" s="534"/>
      <c r="G13" s="347"/>
      <c r="H13" s="538"/>
      <c r="I13" s="35"/>
      <c r="J13" s="43"/>
      <c r="K13" s="33"/>
      <c r="L13" s="34"/>
      <c r="M13" s="348"/>
      <c r="N13" s="159"/>
      <c r="O13" s="43"/>
      <c r="P13" s="33"/>
      <c r="Q13" s="250"/>
      <c r="R13" s="186"/>
      <c r="S13" s="159"/>
      <c r="T13" s="43"/>
      <c r="U13" s="33"/>
      <c r="V13" s="250"/>
      <c r="W13" s="186"/>
      <c r="X13" s="58"/>
      <c r="Y13" s="59"/>
      <c r="Z13" s="60"/>
      <c r="AA13" s="61"/>
    </row>
    <row r="14" spans="1:27" ht="13.5" customHeight="1">
      <c r="A14" s="32"/>
      <c r="B14" s="168"/>
      <c r="C14" s="18" t="s">
        <v>154</v>
      </c>
      <c r="D14" s="33" t="s">
        <v>494</v>
      </c>
      <c r="E14" s="34">
        <v>1500</v>
      </c>
      <c r="F14" s="534"/>
      <c r="G14" s="347"/>
      <c r="H14" s="538"/>
      <c r="I14" s="35"/>
      <c r="J14" s="43"/>
      <c r="K14" s="33"/>
      <c r="L14" s="34"/>
      <c r="M14" s="348"/>
      <c r="N14" s="159"/>
      <c r="O14" s="43"/>
      <c r="P14" s="33"/>
      <c r="Q14" s="250"/>
      <c r="R14" s="186"/>
      <c r="S14" s="159"/>
      <c r="T14" s="43"/>
      <c r="U14" s="33"/>
      <c r="V14" s="250"/>
      <c r="W14" s="186"/>
      <c r="X14" s="78"/>
      <c r="Y14" s="78"/>
      <c r="Z14" s="78"/>
      <c r="AA14" s="73"/>
    </row>
    <row r="15" spans="1:27" ht="13.5" customHeight="1">
      <c r="A15" s="32"/>
      <c r="B15" s="204" t="s">
        <v>293</v>
      </c>
      <c r="C15" s="18" t="s">
        <v>155</v>
      </c>
      <c r="D15" s="33" t="s">
        <v>494</v>
      </c>
      <c r="E15" s="34">
        <v>1300</v>
      </c>
      <c r="F15" s="534"/>
      <c r="G15" s="347"/>
      <c r="H15" s="538"/>
      <c r="I15" s="35"/>
      <c r="J15" s="43"/>
      <c r="K15" s="33"/>
      <c r="L15" s="34"/>
      <c r="M15" s="348"/>
      <c r="N15" s="159"/>
      <c r="O15" s="43"/>
      <c r="P15" s="33"/>
      <c r="Q15" s="250"/>
      <c r="R15" s="186"/>
      <c r="S15" s="159"/>
      <c r="T15" s="43"/>
      <c r="U15" s="33"/>
      <c r="V15" s="250"/>
      <c r="W15" s="186"/>
      <c r="X15" s="742" t="s">
        <v>550</v>
      </c>
      <c r="Y15" s="773"/>
      <c r="Z15" s="773"/>
      <c r="AA15" s="744"/>
    </row>
    <row r="16" spans="1:27" ht="13.5" customHeight="1">
      <c r="A16" s="32"/>
      <c r="B16" s="168"/>
      <c r="C16" s="18"/>
      <c r="D16" s="33"/>
      <c r="E16" s="34"/>
      <c r="F16" s="121"/>
      <c r="G16" s="347"/>
      <c r="H16" s="348"/>
      <c r="I16" s="35"/>
      <c r="J16" s="43"/>
      <c r="K16" s="33"/>
      <c r="L16" s="34"/>
      <c r="M16" s="348"/>
      <c r="N16" s="159"/>
      <c r="O16" s="43"/>
      <c r="P16" s="33"/>
      <c r="Q16" s="250"/>
      <c r="R16" s="186"/>
      <c r="S16" s="159"/>
      <c r="T16" s="43"/>
      <c r="U16" s="33"/>
      <c r="V16" s="250"/>
      <c r="W16" s="186"/>
      <c r="X16" s="742"/>
      <c r="Y16" s="773"/>
      <c r="Z16" s="773"/>
      <c r="AA16" s="744"/>
    </row>
    <row r="17" spans="1:27" ht="13.5" customHeight="1">
      <c r="A17" s="32"/>
      <c r="B17" s="168"/>
      <c r="C17" s="18"/>
      <c r="D17" s="33"/>
      <c r="E17" s="34"/>
      <c r="F17" s="121"/>
      <c r="G17" s="347"/>
      <c r="H17" s="348"/>
      <c r="I17" s="35"/>
      <c r="J17" s="43"/>
      <c r="K17" s="33"/>
      <c r="L17" s="34"/>
      <c r="M17" s="348"/>
      <c r="N17" s="159"/>
      <c r="O17" s="43"/>
      <c r="P17" s="33"/>
      <c r="Q17" s="250"/>
      <c r="R17" s="186"/>
      <c r="S17" s="159"/>
      <c r="T17" s="43"/>
      <c r="U17" s="33"/>
      <c r="V17" s="250"/>
      <c r="W17" s="186"/>
      <c r="X17" s="108"/>
      <c r="Y17" s="108"/>
      <c r="Z17" s="108"/>
      <c r="AA17" s="109"/>
    </row>
    <row r="18" spans="1:27" ht="13.5" customHeight="1">
      <c r="A18" s="32"/>
      <c r="B18" s="168"/>
      <c r="C18" s="18"/>
      <c r="D18" s="33"/>
      <c r="E18" s="34"/>
      <c r="F18" s="121"/>
      <c r="G18" s="347"/>
      <c r="H18" s="348"/>
      <c r="I18" s="35"/>
      <c r="J18" s="43"/>
      <c r="K18" s="33"/>
      <c r="L18" s="34"/>
      <c r="M18" s="348"/>
      <c r="N18" s="159"/>
      <c r="O18" s="43"/>
      <c r="P18" s="33"/>
      <c r="Q18" s="250"/>
      <c r="R18" s="186"/>
      <c r="S18" s="159"/>
      <c r="T18" s="43"/>
      <c r="U18" s="33"/>
      <c r="V18" s="250"/>
      <c r="W18" s="186"/>
      <c r="X18" s="58"/>
      <c r="Y18" s="59"/>
      <c r="Z18" s="60"/>
      <c r="AA18" s="61"/>
    </row>
    <row r="19" spans="1:27" ht="13.5" customHeight="1">
      <c r="A19" s="44"/>
      <c r="B19" s="171"/>
      <c r="C19" s="45"/>
      <c r="D19" s="46"/>
      <c r="E19" s="47"/>
      <c r="F19" s="122"/>
      <c r="G19" s="349"/>
      <c r="H19" s="351"/>
      <c r="I19" s="48"/>
      <c r="J19" s="257"/>
      <c r="K19" s="46"/>
      <c r="L19" s="47"/>
      <c r="M19" s="351"/>
      <c r="N19" s="160"/>
      <c r="O19" s="257"/>
      <c r="P19" s="46"/>
      <c r="Q19" s="258"/>
      <c r="R19" s="189"/>
      <c r="S19" s="160"/>
      <c r="T19" s="257"/>
      <c r="U19" s="46"/>
      <c r="V19" s="258"/>
      <c r="W19" s="189"/>
      <c r="X19" s="58"/>
      <c r="Y19" s="59"/>
      <c r="Z19" s="60"/>
      <c r="AA19" s="61"/>
    </row>
    <row r="20" spans="1:27" s="77" customFormat="1" ht="13.5" customHeight="1">
      <c r="A20" s="62"/>
      <c r="B20" s="62"/>
      <c r="C20" s="165" t="str">
        <f>CONCATENATE(FIXED(COUNTA(C5:C19),0,0),"　店")</f>
        <v>11　店</v>
      </c>
      <c r="D20" s="166"/>
      <c r="E20" s="94">
        <f>SUM(E5:E19)</f>
        <v>23000</v>
      </c>
      <c r="F20" s="123">
        <f>SUM(F5:F19)</f>
        <v>0</v>
      </c>
      <c r="G20" s="183"/>
      <c r="H20" s="260"/>
      <c r="I20" s="63"/>
      <c r="J20" s="165" t="str">
        <f>CONCATENATE(FIXED(COUNTA(J5:J19),0,0),"　店")</f>
        <v>4　店</v>
      </c>
      <c r="K20" s="166"/>
      <c r="L20" s="94">
        <f>SUM(L5:L19)</f>
        <v>3700</v>
      </c>
      <c r="M20" s="260">
        <f>SUM(M5:M19)</f>
        <v>0</v>
      </c>
      <c r="N20" s="261"/>
      <c r="O20" s="165"/>
      <c r="P20" s="166"/>
      <c r="Q20" s="94"/>
      <c r="R20" s="260">
        <f>SUM(R5:R19)</f>
        <v>0</v>
      </c>
      <c r="S20" s="261"/>
      <c r="T20" s="165" t="str">
        <f>CONCATENATE(FIXED(COUNTA(T5:T19),0,0),"　店")</f>
        <v>2　店</v>
      </c>
      <c r="U20" s="166"/>
      <c r="V20" s="94">
        <f>SUM(V5:V19)</f>
        <v>900</v>
      </c>
      <c r="W20" s="260">
        <f>SUM(W5:W19)</f>
        <v>0</v>
      </c>
      <c r="X20" s="101"/>
      <c r="Y20" s="101"/>
      <c r="Z20" s="102"/>
      <c r="AA20" s="103"/>
    </row>
    <row r="21" spans="3:15" ht="24" customHeight="1">
      <c r="C21" s="22" t="s">
        <v>71</v>
      </c>
      <c r="D21" s="22"/>
      <c r="E21" s="22"/>
      <c r="F21" s="22"/>
      <c r="G21" s="23"/>
      <c r="H21" s="126"/>
      <c r="J21" s="24"/>
      <c r="K21" s="25" t="s">
        <v>3</v>
      </c>
      <c r="L21" s="635">
        <f>E35+G35+L35+Q35+V35</f>
        <v>15000</v>
      </c>
      <c r="M21" s="635"/>
      <c r="N21" s="24"/>
      <c r="O21" s="26" t="s">
        <v>0</v>
      </c>
    </row>
    <row r="22" spans="1:27" s="203" customFormat="1" ht="13.5" customHeight="1">
      <c r="A22" s="307" t="s">
        <v>2</v>
      </c>
      <c r="B22" s="626" t="s">
        <v>1</v>
      </c>
      <c r="C22" s="627"/>
      <c r="D22" s="627"/>
      <c r="E22" s="627"/>
      <c r="F22" s="378" t="s">
        <v>444</v>
      </c>
      <c r="G22" s="155"/>
      <c r="H22" s="379"/>
      <c r="I22" s="636" t="s">
        <v>4</v>
      </c>
      <c r="J22" s="636"/>
      <c r="K22" s="636"/>
      <c r="L22" s="636"/>
      <c r="M22" s="378" t="s">
        <v>444</v>
      </c>
      <c r="N22" s="643" t="s">
        <v>5</v>
      </c>
      <c r="O22" s="636"/>
      <c r="P22" s="636"/>
      <c r="Q22" s="636"/>
      <c r="R22" s="378" t="s">
        <v>444</v>
      </c>
      <c r="S22" s="643" t="s">
        <v>6</v>
      </c>
      <c r="T22" s="636"/>
      <c r="U22" s="636"/>
      <c r="V22" s="636"/>
      <c r="W22" s="378" t="s">
        <v>444</v>
      </c>
      <c r="X22" s="636"/>
      <c r="Y22" s="636"/>
      <c r="Z22" s="636"/>
      <c r="AA22" s="655"/>
    </row>
    <row r="23" spans="1:27" ht="13.5">
      <c r="A23" s="710" t="s">
        <v>295</v>
      </c>
      <c r="B23" s="210" t="s">
        <v>293</v>
      </c>
      <c r="C23" s="28" t="s">
        <v>156</v>
      </c>
      <c r="D23" s="29" t="s">
        <v>494</v>
      </c>
      <c r="E23" s="30">
        <v>4650</v>
      </c>
      <c r="F23" s="533"/>
      <c r="G23" s="345"/>
      <c r="H23" s="537"/>
      <c r="I23" s="31"/>
      <c r="J23" s="245" t="s">
        <v>240</v>
      </c>
      <c r="K23" s="29"/>
      <c r="L23" s="30">
        <v>1400</v>
      </c>
      <c r="M23" s="537"/>
      <c r="N23" s="244"/>
      <c r="O23" s="245"/>
      <c r="P23" s="29"/>
      <c r="Q23" s="243"/>
      <c r="R23" s="184"/>
      <c r="S23" s="244"/>
      <c r="T23" s="267"/>
      <c r="U23" s="29"/>
      <c r="V23" s="243"/>
      <c r="W23" s="184"/>
      <c r="X23" s="763" t="s">
        <v>571</v>
      </c>
      <c r="Y23" s="764"/>
      <c r="Z23" s="764"/>
      <c r="AA23" s="765"/>
    </row>
    <row r="24" spans="1:27" ht="13.5">
      <c r="A24" s="711"/>
      <c r="B24" s="168"/>
      <c r="C24" s="18" t="s">
        <v>157</v>
      </c>
      <c r="D24" s="33" t="s">
        <v>494</v>
      </c>
      <c r="E24" s="34">
        <v>2800</v>
      </c>
      <c r="F24" s="534"/>
      <c r="G24" s="347"/>
      <c r="H24" s="538"/>
      <c r="I24" s="35"/>
      <c r="J24" s="43"/>
      <c r="K24" s="33"/>
      <c r="L24" s="250"/>
      <c r="M24" s="186"/>
      <c r="N24" s="159"/>
      <c r="O24" s="43"/>
      <c r="P24" s="33"/>
      <c r="Q24" s="250"/>
      <c r="R24" s="186"/>
      <c r="S24" s="159"/>
      <c r="T24" s="268"/>
      <c r="U24" s="33"/>
      <c r="V24" s="250"/>
      <c r="W24" s="186"/>
      <c r="X24" s="742"/>
      <c r="Y24" s="743"/>
      <c r="Z24" s="743"/>
      <c r="AA24" s="744"/>
    </row>
    <row r="25" spans="1:27" ht="13.5">
      <c r="A25" s="711"/>
      <c r="B25" s="168"/>
      <c r="C25" s="18" t="s">
        <v>158</v>
      </c>
      <c r="D25" s="33" t="s">
        <v>494</v>
      </c>
      <c r="E25" s="34">
        <v>1150</v>
      </c>
      <c r="F25" s="534"/>
      <c r="G25" s="347"/>
      <c r="H25" s="538"/>
      <c r="I25" s="35"/>
      <c r="J25" s="43"/>
      <c r="K25" s="33"/>
      <c r="L25" s="250"/>
      <c r="M25" s="186"/>
      <c r="N25" s="159"/>
      <c r="O25" s="43"/>
      <c r="P25" s="33"/>
      <c r="Q25" s="250"/>
      <c r="R25" s="186"/>
      <c r="S25" s="159"/>
      <c r="T25" s="268"/>
      <c r="U25" s="33"/>
      <c r="V25" s="250"/>
      <c r="W25" s="186"/>
      <c r="X25" s="153"/>
      <c r="Y25" s="153"/>
      <c r="Z25" s="153"/>
      <c r="AA25" s="154"/>
    </row>
    <row r="26" spans="1:27" ht="13.5" customHeight="1">
      <c r="A26" s="712"/>
      <c r="B26" s="176" t="s">
        <v>294</v>
      </c>
      <c r="C26" s="84" t="s">
        <v>159</v>
      </c>
      <c r="D26" s="85" t="s">
        <v>494</v>
      </c>
      <c r="E26" s="86">
        <v>1400</v>
      </c>
      <c r="F26" s="547"/>
      <c r="G26" s="354"/>
      <c r="H26" s="550"/>
      <c r="I26" s="87"/>
      <c r="J26" s="90"/>
      <c r="K26" s="85"/>
      <c r="L26" s="269"/>
      <c r="M26" s="189"/>
      <c r="N26" s="270"/>
      <c r="O26" s="90"/>
      <c r="P26" s="85"/>
      <c r="Q26" s="269"/>
      <c r="R26" s="189"/>
      <c r="S26" s="270"/>
      <c r="T26" s="190"/>
      <c r="U26" s="85"/>
      <c r="V26" s="269"/>
      <c r="W26" s="189"/>
      <c r="X26" s="722" t="s">
        <v>497</v>
      </c>
      <c r="Y26" s="717"/>
      <c r="Z26" s="717"/>
      <c r="AA26" s="718"/>
    </row>
    <row r="27" spans="1:27" ht="13.5">
      <c r="A27" s="711" t="s">
        <v>175</v>
      </c>
      <c r="B27" s="180"/>
      <c r="C27" s="17" t="s">
        <v>160</v>
      </c>
      <c r="D27" s="603" t="s">
        <v>494</v>
      </c>
      <c r="E27" s="55">
        <v>2300</v>
      </c>
      <c r="F27" s="546"/>
      <c r="G27" s="350"/>
      <c r="H27" s="551"/>
      <c r="I27" s="56"/>
      <c r="J27" s="264"/>
      <c r="K27" s="54"/>
      <c r="L27" s="271"/>
      <c r="M27" s="192"/>
      <c r="N27" s="272"/>
      <c r="O27" s="264"/>
      <c r="P27" s="54"/>
      <c r="Q27" s="271"/>
      <c r="R27" s="192"/>
      <c r="S27" s="272"/>
      <c r="T27" s="188"/>
      <c r="U27" s="54"/>
      <c r="V27" s="271"/>
      <c r="W27" s="192"/>
      <c r="X27" s="58" t="s">
        <v>353</v>
      </c>
      <c r="Y27" s="51"/>
      <c r="Z27" s="51"/>
      <c r="AA27" s="52"/>
    </row>
    <row r="28" spans="1:27" ht="13.5">
      <c r="A28" s="782"/>
      <c r="B28" s="168"/>
      <c r="C28" s="18" t="s">
        <v>161</v>
      </c>
      <c r="D28" s="604" t="s">
        <v>494</v>
      </c>
      <c r="E28" s="34">
        <v>1300</v>
      </c>
      <c r="F28" s="534"/>
      <c r="G28" s="347"/>
      <c r="H28" s="538"/>
      <c r="I28" s="35"/>
      <c r="J28" s="43"/>
      <c r="K28" s="33"/>
      <c r="L28" s="250"/>
      <c r="M28" s="186"/>
      <c r="N28" s="159"/>
      <c r="O28" s="43"/>
      <c r="P28" s="33"/>
      <c r="Q28" s="250"/>
      <c r="R28" s="186"/>
      <c r="S28" s="159"/>
      <c r="T28" s="185"/>
      <c r="U28" s="33"/>
      <c r="V28" s="250"/>
      <c r="W28" s="186"/>
      <c r="X28" s="58" t="s">
        <v>572</v>
      </c>
      <c r="Y28" s="51"/>
      <c r="Z28" s="51"/>
      <c r="AA28" s="52"/>
    </row>
    <row r="29" spans="1:27" ht="14.25">
      <c r="A29" s="32"/>
      <c r="B29" s="168"/>
      <c r="C29" s="18"/>
      <c r="D29" s="33"/>
      <c r="E29" s="34"/>
      <c r="F29" s="121"/>
      <c r="G29" s="347"/>
      <c r="H29" s="348"/>
      <c r="I29" s="35"/>
      <c r="J29" s="43"/>
      <c r="K29" s="41"/>
      <c r="L29" s="250"/>
      <c r="M29" s="186"/>
      <c r="N29" s="159"/>
      <c r="O29" s="43"/>
      <c r="P29" s="33"/>
      <c r="Q29" s="250"/>
      <c r="R29" s="186"/>
      <c r="S29" s="159"/>
      <c r="T29" s="185"/>
      <c r="U29" s="33"/>
      <c r="V29" s="250"/>
      <c r="W29" s="186"/>
      <c r="X29" s="618" t="s">
        <v>573</v>
      </c>
      <c r="Y29" s="58"/>
      <c r="Z29" s="58"/>
      <c r="AA29" s="61"/>
    </row>
    <row r="30" spans="1:27" ht="14.25">
      <c r="A30" s="44"/>
      <c r="B30" s="171"/>
      <c r="C30" s="45"/>
      <c r="D30" s="46"/>
      <c r="E30" s="47"/>
      <c r="F30" s="240"/>
      <c r="G30" s="349"/>
      <c r="H30" s="274"/>
      <c r="I30" s="48"/>
      <c r="J30" s="257"/>
      <c r="K30" s="596"/>
      <c r="L30" s="258"/>
      <c r="M30" s="597"/>
      <c r="N30" s="160"/>
      <c r="O30" s="257"/>
      <c r="P30" s="46"/>
      <c r="Q30" s="258"/>
      <c r="R30" s="597"/>
      <c r="S30" s="160"/>
      <c r="T30" s="187"/>
      <c r="U30" s="46"/>
      <c r="V30" s="258"/>
      <c r="W30" s="597"/>
      <c r="X30" s="58"/>
      <c r="Y30" s="58"/>
      <c r="Z30" s="58"/>
      <c r="AA30" s="61"/>
    </row>
    <row r="31" spans="1:27" ht="13.5">
      <c r="A31" s="44"/>
      <c r="B31" s="171"/>
      <c r="C31" s="45"/>
      <c r="D31" s="46"/>
      <c r="E31" s="47"/>
      <c r="F31" s="240"/>
      <c r="G31" s="349"/>
      <c r="H31" s="274"/>
      <c r="I31" s="48"/>
      <c r="J31" s="257"/>
      <c r="K31" s="596"/>
      <c r="L31" s="258"/>
      <c r="M31" s="597"/>
      <c r="N31" s="160"/>
      <c r="O31" s="257"/>
      <c r="P31" s="46"/>
      <c r="Q31" s="258"/>
      <c r="R31" s="597"/>
      <c r="S31" s="160"/>
      <c r="T31" s="187"/>
      <c r="U31" s="46"/>
      <c r="V31" s="258"/>
      <c r="W31" s="597"/>
      <c r="X31" s="58"/>
      <c r="Y31" s="58"/>
      <c r="Z31" s="58"/>
      <c r="AA31" s="61"/>
    </row>
    <row r="32" spans="1:27" ht="13.5">
      <c r="A32" s="44"/>
      <c r="B32" s="171"/>
      <c r="C32" s="45"/>
      <c r="D32" s="46"/>
      <c r="E32" s="47"/>
      <c r="F32" s="240"/>
      <c r="G32" s="349"/>
      <c r="H32" s="274"/>
      <c r="I32" s="48"/>
      <c r="J32" s="257"/>
      <c r="K32" s="596"/>
      <c r="L32" s="258"/>
      <c r="M32" s="597"/>
      <c r="N32" s="160"/>
      <c r="O32" s="257"/>
      <c r="P32" s="46"/>
      <c r="Q32" s="258"/>
      <c r="R32" s="597"/>
      <c r="S32" s="160"/>
      <c r="T32" s="187"/>
      <c r="U32" s="46"/>
      <c r="V32" s="258"/>
      <c r="W32" s="597"/>
      <c r="X32" s="58"/>
      <c r="Y32" s="58"/>
      <c r="Z32" s="58"/>
      <c r="AA32" s="61"/>
    </row>
    <row r="33" spans="1:27" ht="13.5">
      <c r="A33" s="44"/>
      <c r="B33" s="171"/>
      <c r="C33" s="45"/>
      <c r="D33" s="46"/>
      <c r="E33" s="47"/>
      <c r="F33" s="240"/>
      <c r="G33" s="349"/>
      <c r="H33" s="274"/>
      <c r="I33" s="48"/>
      <c r="J33" s="257"/>
      <c r="K33" s="596"/>
      <c r="L33" s="258"/>
      <c r="M33" s="597"/>
      <c r="N33" s="160"/>
      <c r="O33" s="257"/>
      <c r="P33" s="46"/>
      <c r="Q33" s="258"/>
      <c r="R33" s="597"/>
      <c r="S33" s="160"/>
      <c r="T33" s="187"/>
      <c r="U33" s="46"/>
      <c r="V33" s="258"/>
      <c r="W33" s="597"/>
      <c r="X33" s="58"/>
      <c r="Y33" s="58"/>
      <c r="Z33" s="58"/>
      <c r="AA33" s="61"/>
    </row>
    <row r="34" spans="1:27" ht="13.5">
      <c r="A34" s="44"/>
      <c r="B34" s="171"/>
      <c r="C34" s="45"/>
      <c r="D34" s="46"/>
      <c r="E34" s="47"/>
      <c r="F34" s="122"/>
      <c r="G34" s="187"/>
      <c r="H34" s="189"/>
      <c r="I34" s="48"/>
      <c r="J34" s="257"/>
      <c r="K34" s="46"/>
      <c r="L34" s="258"/>
      <c r="M34" s="189"/>
      <c r="N34" s="160"/>
      <c r="O34" s="257"/>
      <c r="P34" s="46"/>
      <c r="Q34" s="258"/>
      <c r="R34" s="189"/>
      <c r="S34" s="160"/>
      <c r="T34" s="187"/>
      <c r="U34" s="46"/>
      <c r="V34" s="258"/>
      <c r="W34" s="189"/>
      <c r="X34" s="58"/>
      <c r="Y34" s="342"/>
      <c r="Z34" s="58"/>
      <c r="AA34" s="83"/>
    </row>
    <row r="35" spans="1:27" ht="13.5">
      <c r="A35" s="62"/>
      <c r="B35" s="62"/>
      <c r="C35" s="165" t="str">
        <f>CONCATENATE(FIXED(COUNTA(C23:C34),0,0),"　店")</f>
        <v>6　店</v>
      </c>
      <c r="D35" s="166"/>
      <c r="E35" s="94">
        <f>SUM(E23:E34)</f>
        <v>13600</v>
      </c>
      <c r="F35" s="123">
        <f>SUM(F23:F34)</f>
        <v>0</v>
      </c>
      <c r="G35" s="183"/>
      <c r="H35" s="260"/>
      <c r="I35" s="63"/>
      <c r="J35" s="165" t="str">
        <f>CONCATENATE(FIXED(COUNTA(J23:J34),0,0),"　店")</f>
        <v>1　店</v>
      </c>
      <c r="K35" s="166"/>
      <c r="L35" s="94">
        <f>SUM(L23:L34)</f>
        <v>1400</v>
      </c>
      <c r="M35" s="260">
        <f>SUM(M23:M34)</f>
        <v>0</v>
      </c>
      <c r="N35" s="261"/>
      <c r="O35" s="165" t="str">
        <f>CONCATENATE(FIXED(COUNTA(O23:O34),0,0),"　店")</f>
        <v>0　店</v>
      </c>
      <c r="P35" s="166"/>
      <c r="Q35" s="94"/>
      <c r="R35" s="260">
        <f>SUM(R23:R34)</f>
        <v>0</v>
      </c>
      <c r="S35" s="261"/>
      <c r="T35" s="165"/>
      <c r="U35" s="166"/>
      <c r="V35" s="94"/>
      <c r="W35" s="260">
        <f>SUM(W23:W34)</f>
        <v>0</v>
      </c>
      <c r="X35" s="198"/>
      <c r="Y35" s="198"/>
      <c r="Z35" s="198"/>
      <c r="AA35" s="21"/>
    </row>
    <row r="36" spans="1:27" ht="13.5">
      <c r="A36" s="609" t="str">
        <f>'表紙'!$A$34</f>
        <v>平成29年後期（8月1日以降）</v>
      </c>
      <c r="X36" s="239"/>
      <c r="Y36" s="239"/>
      <c r="Z36" s="648">
        <f>SUM('表紙'!A34)</f>
        <v>0</v>
      </c>
      <c r="AA36" s="648"/>
    </row>
  </sheetData>
  <sheetProtection formatCells="0"/>
  <mergeCells count="26">
    <mergeCell ref="T2:W2"/>
    <mergeCell ref="A27:A28"/>
    <mergeCell ref="B22:E22"/>
    <mergeCell ref="A23:A26"/>
    <mergeCell ref="N4:Q4"/>
    <mergeCell ref="I4:L4"/>
    <mergeCell ref="S4:V4"/>
    <mergeCell ref="B4:E4"/>
    <mergeCell ref="I22:L22"/>
    <mergeCell ref="S22:V22"/>
    <mergeCell ref="X22:AA22"/>
    <mergeCell ref="X5:AA6"/>
    <mergeCell ref="X4:AA4"/>
    <mergeCell ref="X7:AA7"/>
    <mergeCell ref="X26:AA26"/>
    <mergeCell ref="X23:AA24"/>
    <mergeCell ref="Z36:AA36"/>
    <mergeCell ref="B1:H2"/>
    <mergeCell ref="K1:Q1"/>
    <mergeCell ref="T1:X1"/>
    <mergeCell ref="K2:Q2"/>
    <mergeCell ref="N22:Q22"/>
    <mergeCell ref="X15:AA16"/>
    <mergeCell ref="Y2:AA2"/>
    <mergeCell ref="L3:M3"/>
    <mergeCell ref="L21:M21"/>
  </mergeCells>
  <dataValidations count="2">
    <dataValidation type="whole" operator="lessThanOrEqual" allowBlank="1" showInputMessage="1" showErrorMessage="1" sqref="W23:W34 H23:H34 F23:F34 M23:M34 R23:R34 R5:R19 M5:M19 F5:F19 H5:H19 W5:W19">
      <formula1>V23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ignoredErrors>
    <ignoredError sqref="B1 K1:K2 T1 Y2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8"/>
  <sheetViews>
    <sheetView showGridLines="0" showZeros="0" view="pageBreakPreview" zoomScale="96" zoomScaleSheetLayoutView="96" zoomScalePageLayoutView="0" workbookViewId="0" topLeftCell="A4">
      <selection activeCell="H33" sqref="H33"/>
    </sheetView>
  </sheetViews>
  <sheetFormatPr defaultColWidth="9.00390625" defaultRowHeight="13.5"/>
  <cols>
    <col min="1" max="1" width="7.625" style="6" customWidth="1"/>
    <col min="2" max="2" width="1.875" style="211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7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8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8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8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27" customHeight="1">
      <c r="A1" s="1" t="s">
        <v>250</v>
      </c>
      <c r="B1" s="768">
        <f>'表紙'!B1</f>
        <v>0</v>
      </c>
      <c r="C1" s="768"/>
      <c r="D1" s="768"/>
      <c r="E1" s="768"/>
      <c r="F1" s="768"/>
      <c r="G1" s="768"/>
      <c r="H1" s="769"/>
      <c r="I1" s="2" t="s">
        <v>251</v>
      </c>
      <c r="J1" s="19" t="s">
        <v>251</v>
      </c>
      <c r="K1" s="687">
        <f>'表紙'!G1</f>
        <v>0</v>
      </c>
      <c r="L1" s="687"/>
      <c r="M1" s="687"/>
      <c r="N1" s="687"/>
      <c r="O1" s="687"/>
      <c r="P1" s="687"/>
      <c r="Q1" s="687"/>
      <c r="R1" s="2" t="s">
        <v>347</v>
      </c>
      <c r="S1" s="157"/>
      <c r="T1" s="687">
        <f>'表紙'!M1</f>
        <v>0</v>
      </c>
      <c r="U1" s="687"/>
      <c r="V1" s="687"/>
      <c r="W1" s="687"/>
      <c r="X1" s="772"/>
      <c r="Y1" s="116" t="s">
        <v>348</v>
      </c>
      <c r="Z1" s="116"/>
      <c r="AA1" s="158"/>
    </row>
    <row r="2" spans="1:27" ht="27" customHeight="1">
      <c r="A2" s="7"/>
      <c r="B2" s="770"/>
      <c r="C2" s="770"/>
      <c r="D2" s="770"/>
      <c r="E2" s="770"/>
      <c r="F2" s="770"/>
      <c r="G2" s="770"/>
      <c r="H2" s="771"/>
      <c r="I2" s="2" t="s">
        <v>252</v>
      </c>
      <c r="J2" s="19" t="s">
        <v>252</v>
      </c>
      <c r="K2" s="687">
        <f>'表紙'!G2</f>
        <v>0</v>
      </c>
      <c r="L2" s="687"/>
      <c r="M2" s="687"/>
      <c r="N2" s="687"/>
      <c r="O2" s="687"/>
      <c r="P2" s="687"/>
      <c r="Q2" s="687"/>
      <c r="R2" s="2" t="s">
        <v>253</v>
      </c>
      <c r="S2" s="156"/>
      <c r="T2" s="785">
        <f>F14+H14+M14+W14+F37+H37+M37+W37</f>
        <v>0</v>
      </c>
      <c r="U2" s="785"/>
      <c r="V2" s="785"/>
      <c r="W2" s="785"/>
      <c r="X2" s="578" t="s">
        <v>0</v>
      </c>
      <c r="Y2" s="645">
        <f>'表紙'!Q2</f>
        <v>0</v>
      </c>
      <c r="Z2" s="646"/>
      <c r="AA2" s="647"/>
    </row>
    <row r="3" spans="3:15" ht="24" customHeight="1">
      <c r="C3" s="22" t="s">
        <v>72</v>
      </c>
      <c r="D3" s="22"/>
      <c r="E3" s="22"/>
      <c r="F3" s="22"/>
      <c r="G3" s="23"/>
      <c r="H3" s="126"/>
      <c r="J3" s="24"/>
      <c r="K3" s="25" t="s">
        <v>3</v>
      </c>
      <c r="L3" s="635">
        <f>E14+G14+L14+Q14+V14</f>
        <v>21750</v>
      </c>
      <c r="M3" s="635"/>
      <c r="N3" s="24"/>
      <c r="O3" s="26" t="s">
        <v>0</v>
      </c>
    </row>
    <row r="4" spans="1:27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36"/>
      <c r="Y4" s="636"/>
      <c r="Z4" s="636"/>
      <c r="AA4" s="655"/>
    </row>
    <row r="5" spans="1:27" s="203" customFormat="1" ht="13.5" customHeight="1">
      <c r="A5" s="27"/>
      <c r="B5" s="167"/>
      <c r="C5" s="28" t="s">
        <v>162</v>
      </c>
      <c r="D5" s="29" t="s">
        <v>495</v>
      </c>
      <c r="E5" s="30">
        <v>5650</v>
      </c>
      <c r="F5" s="554"/>
      <c r="G5" s="345"/>
      <c r="H5" s="537"/>
      <c r="I5" s="241"/>
      <c r="J5" s="245" t="s">
        <v>319</v>
      </c>
      <c r="K5" s="29"/>
      <c r="L5" s="30">
        <v>1300</v>
      </c>
      <c r="M5" s="537"/>
      <c r="N5" s="244"/>
      <c r="O5" s="245"/>
      <c r="P5" s="29"/>
      <c r="Q5" s="243"/>
      <c r="R5" s="184"/>
      <c r="S5" s="244"/>
      <c r="T5" s="245" t="s">
        <v>184</v>
      </c>
      <c r="U5" s="29"/>
      <c r="V5" s="30">
        <v>600</v>
      </c>
      <c r="W5" s="537"/>
      <c r="X5" s="246"/>
      <c r="Y5" s="37"/>
      <c r="Z5" s="247"/>
      <c r="AA5" s="248"/>
    </row>
    <row r="6" spans="1:27" s="203" customFormat="1" ht="13.5" customHeight="1">
      <c r="A6" s="32"/>
      <c r="B6" s="168"/>
      <c r="C6" s="18" t="s">
        <v>163</v>
      </c>
      <c r="D6" s="33" t="s">
        <v>494</v>
      </c>
      <c r="E6" s="34">
        <v>1400</v>
      </c>
      <c r="F6" s="555"/>
      <c r="G6" s="347"/>
      <c r="H6" s="538"/>
      <c r="I6" s="249"/>
      <c r="J6" s="264" t="s">
        <v>182</v>
      </c>
      <c r="K6" s="33"/>
      <c r="L6" s="34">
        <v>1200</v>
      </c>
      <c r="M6" s="538"/>
      <c r="N6" s="159"/>
      <c r="O6" s="43"/>
      <c r="P6" s="33"/>
      <c r="Q6" s="250"/>
      <c r="R6" s="186"/>
      <c r="S6" s="159"/>
      <c r="T6" s="43"/>
      <c r="U6" s="33"/>
      <c r="V6" s="250"/>
      <c r="W6" s="186"/>
      <c r="X6" s="193"/>
      <c r="Y6" s="37"/>
      <c r="Z6" s="247"/>
      <c r="AA6" s="248"/>
    </row>
    <row r="7" spans="1:27" s="203" customFormat="1" ht="13.5" customHeight="1">
      <c r="A7" s="32"/>
      <c r="B7" s="168"/>
      <c r="C7" s="18" t="s">
        <v>164</v>
      </c>
      <c r="D7" s="33" t="s">
        <v>494</v>
      </c>
      <c r="E7" s="34">
        <v>1950</v>
      </c>
      <c r="F7" s="555"/>
      <c r="G7" s="347"/>
      <c r="H7" s="538"/>
      <c r="I7" s="249"/>
      <c r="J7" s="43" t="s">
        <v>183</v>
      </c>
      <c r="K7" s="33"/>
      <c r="L7" s="34">
        <v>1100</v>
      </c>
      <c r="M7" s="538"/>
      <c r="N7" s="159"/>
      <c r="O7" s="43"/>
      <c r="P7" s="33"/>
      <c r="Q7" s="250"/>
      <c r="R7" s="186"/>
      <c r="S7" s="159"/>
      <c r="T7" s="43"/>
      <c r="U7" s="33"/>
      <c r="V7" s="250"/>
      <c r="W7" s="186"/>
      <c r="X7" s="193"/>
      <c r="Y7" s="37"/>
      <c r="Z7" s="247"/>
      <c r="AA7" s="248"/>
    </row>
    <row r="8" spans="1:27" s="203" customFormat="1" ht="13.5" customHeight="1">
      <c r="A8" s="32"/>
      <c r="B8" s="168"/>
      <c r="C8" s="18" t="s">
        <v>300</v>
      </c>
      <c r="D8" s="33" t="s">
        <v>494</v>
      </c>
      <c r="E8" s="34">
        <v>2150</v>
      </c>
      <c r="F8" s="555"/>
      <c r="G8" s="347"/>
      <c r="H8" s="538"/>
      <c r="I8" s="249"/>
      <c r="J8" s="264"/>
      <c r="K8" s="33"/>
      <c r="L8" s="34"/>
      <c r="M8" s="348"/>
      <c r="N8" s="159"/>
      <c r="O8" s="43"/>
      <c r="P8" s="33"/>
      <c r="Q8" s="250"/>
      <c r="R8" s="186"/>
      <c r="S8" s="159"/>
      <c r="T8" s="43"/>
      <c r="U8" s="33"/>
      <c r="V8" s="250"/>
      <c r="W8" s="186"/>
      <c r="X8" s="193"/>
      <c r="Y8" s="37"/>
      <c r="Z8" s="247"/>
      <c r="AA8" s="248"/>
    </row>
    <row r="9" spans="1:27" s="203" customFormat="1" ht="13.5" customHeight="1">
      <c r="A9" s="32"/>
      <c r="B9" s="168"/>
      <c r="C9" s="18" t="s">
        <v>165</v>
      </c>
      <c r="D9" s="33" t="s">
        <v>494</v>
      </c>
      <c r="E9" s="34">
        <v>1750</v>
      </c>
      <c r="F9" s="555"/>
      <c r="G9" s="347"/>
      <c r="H9" s="538"/>
      <c r="I9" s="249"/>
      <c r="J9" s="43"/>
      <c r="K9" s="33"/>
      <c r="L9" s="34"/>
      <c r="M9" s="348"/>
      <c r="N9" s="159"/>
      <c r="O9" s="43"/>
      <c r="P9" s="33"/>
      <c r="Q9" s="250"/>
      <c r="R9" s="186"/>
      <c r="S9" s="159"/>
      <c r="T9" s="43"/>
      <c r="U9" s="33"/>
      <c r="V9" s="250"/>
      <c r="W9" s="186"/>
      <c r="X9" s="193"/>
      <c r="Y9" s="37"/>
      <c r="Z9" s="247"/>
      <c r="AA9" s="248"/>
    </row>
    <row r="10" spans="1:27" s="203" customFormat="1" ht="13.5" customHeight="1">
      <c r="A10" s="32"/>
      <c r="B10" s="168"/>
      <c r="C10" s="18" t="s">
        <v>345</v>
      </c>
      <c r="D10" s="33" t="s">
        <v>494</v>
      </c>
      <c r="E10" s="34">
        <v>1550</v>
      </c>
      <c r="F10" s="555"/>
      <c r="G10" s="347"/>
      <c r="H10" s="538"/>
      <c r="I10" s="249"/>
      <c r="J10" s="43"/>
      <c r="K10" s="33"/>
      <c r="L10" s="34"/>
      <c r="M10" s="348"/>
      <c r="N10" s="159"/>
      <c r="O10" s="43"/>
      <c r="P10" s="33"/>
      <c r="Q10" s="250"/>
      <c r="R10" s="186"/>
      <c r="S10" s="159"/>
      <c r="T10" s="43"/>
      <c r="U10" s="33"/>
      <c r="V10" s="250"/>
      <c r="W10" s="186"/>
      <c r="X10" s="193"/>
      <c r="Y10" s="37"/>
      <c r="Z10" s="247"/>
      <c r="AA10" s="248"/>
    </row>
    <row r="11" spans="1:27" s="203" customFormat="1" ht="13.5" customHeight="1">
      <c r="A11" s="32"/>
      <c r="B11" s="168"/>
      <c r="C11" s="18" t="s">
        <v>166</v>
      </c>
      <c r="D11" s="33" t="s">
        <v>494</v>
      </c>
      <c r="E11" s="34">
        <v>1350</v>
      </c>
      <c r="F11" s="555"/>
      <c r="G11" s="347"/>
      <c r="H11" s="538"/>
      <c r="I11" s="249"/>
      <c r="J11" s="43"/>
      <c r="K11" s="33"/>
      <c r="L11" s="34"/>
      <c r="M11" s="348"/>
      <c r="N11" s="159"/>
      <c r="O11" s="43"/>
      <c r="P11" s="33"/>
      <c r="Q11" s="250"/>
      <c r="R11" s="186"/>
      <c r="S11" s="159"/>
      <c r="T11" s="43"/>
      <c r="U11" s="33"/>
      <c r="V11" s="250"/>
      <c r="W11" s="186"/>
      <c r="X11" s="253"/>
      <c r="Y11" s="254"/>
      <c r="Z11" s="247"/>
      <c r="AA11" s="248"/>
    </row>
    <row r="12" spans="1:27" s="203" customFormat="1" ht="13.5" customHeight="1">
      <c r="A12" s="32"/>
      <c r="B12" s="168"/>
      <c r="C12" s="18" t="s">
        <v>167</v>
      </c>
      <c r="D12" s="33" t="s">
        <v>494</v>
      </c>
      <c r="E12" s="34">
        <v>1750</v>
      </c>
      <c r="F12" s="555"/>
      <c r="G12" s="347"/>
      <c r="H12" s="538"/>
      <c r="I12" s="249"/>
      <c r="J12" s="43"/>
      <c r="K12" s="33"/>
      <c r="L12" s="34"/>
      <c r="M12" s="348"/>
      <c r="N12" s="159"/>
      <c r="O12" s="43"/>
      <c r="P12" s="33"/>
      <c r="Q12" s="250"/>
      <c r="R12" s="186"/>
      <c r="S12" s="159"/>
      <c r="T12" s="43"/>
      <c r="U12" s="33"/>
      <c r="V12" s="250"/>
      <c r="W12" s="186"/>
      <c r="X12" s="246"/>
      <c r="Y12" s="37"/>
      <c r="Z12" s="247"/>
      <c r="AA12" s="248"/>
    </row>
    <row r="13" spans="1:27" s="203" customFormat="1" ht="13.5" customHeight="1">
      <c r="A13" s="44"/>
      <c r="B13" s="171"/>
      <c r="C13" s="45"/>
      <c r="D13" s="46"/>
      <c r="E13" s="47"/>
      <c r="F13" s="195"/>
      <c r="G13" s="349"/>
      <c r="H13" s="351"/>
      <c r="I13" s="256"/>
      <c r="J13" s="257"/>
      <c r="K13" s="46"/>
      <c r="L13" s="47"/>
      <c r="M13" s="351"/>
      <c r="N13" s="160"/>
      <c r="O13" s="257"/>
      <c r="P13" s="46"/>
      <c r="Q13" s="258"/>
      <c r="R13" s="189"/>
      <c r="S13" s="160"/>
      <c r="T13" s="257"/>
      <c r="U13" s="46"/>
      <c r="V13" s="258"/>
      <c r="W13" s="189"/>
      <c r="X13" s="193"/>
      <c r="Y13" s="37"/>
      <c r="Z13" s="247"/>
      <c r="AA13" s="248"/>
    </row>
    <row r="14" spans="1:27" s="77" customFormat="1" ht="13.5" customHeight="1">
      <c r="A14" s="62"/>
      <c r="B14" s="179"/>
      <c r="C14" s="165" t="str">
        <f>CONCATENATE(FIXED(COUNTA(C5:C12),0,0),"　店")</f>
        <v>8　店</v>
      </c>
      <c r="D14" s="166"/>
      <c r="E14" s="94">
        <f>SUM(E5:E13)</f>
        <v>17550</v>
      </c>
      <c r="F14" s="123">
        <f>SUM(F5:F13)</f>
        <v>0</v>
      </c>
      <c r="G14" s="183"/>
      <c r="H14" s="260"/>
      <c r="I14" s="183"/>
      <c r="J14" s="165" t="str">
        <f>CONCATENATE(FIXED(COUNTA(J5:J13),0,0),"　店")</f>
        <v>3　店</v>
      </c>
      <c r="K14" s="166"/>
      <c r="L14" s="94">
        <f>SUM(L5:L13)</f>
        <v>3600</v>
      </c>
      <c r="M14" s="260">
        <f>SUM(M5:M13)</f>
        <v>0</v>
      </c>
      <c r="N14" s="261"/>
      <c r="O14" s="165"/>
      <c r="P14" s="166"/>
      <c r="Q14" s="94"/>
      <c r="R14" s="260">
        <f>SUM(R5:R13)</f>
        <v>0</v>
      </c>
      <c r="S14" s="261"/>
      <c r="T14" s="165" t="str">
        <f>CONCATENATE(FIXED(COUNTA(T5:T13),0,0),"　店")</f>
        <v>1　店</v>
      </c>
      <c r="U14" s="166"/>
      <c r="V14" s="94">
        <f>SUM(V5:V13)</f>
        <v>600</v>
      </c>
      <c r="W14" s="260">
        <f>SUM(W5:W13)</f>
        <v>0</v>
      </c>
      <c r="X14" s="177"/>
      <c r="Y14" s="177"/>
      <c r="Z14" s="262"/>
      <c r="AA14" s="263"/>
    </row>
    <row r="15" spans="3:15" ht="24" customHeight="1">
      <c r="C15" s="22" t="s">
        <v>73</v>
      </c>
      <c r="D15" s="22"/>
      <c r="E15" s="22"/>
      <c r="F15" s="22"/>
      <c r="G15" s="23"/>
      <c r="H15" s="126"/>
      <c r="J15" s="24"/>
      <c r="K15" s="25" t="s">
        <v>3</v>
      </c>
      <c r="L15" s="635">
        <f>E37+G37+L37+Q37+V37</f>
        <v>40950</v>
      </c>
      <c r="M15" s="635"/>
      <c r="N15" s="24"/>
      <c r="O15" s="26" t="s">
        <v>0</v>
      </c>
    </row>
    <row r="16" spans="1:27" s="203" customFormat="1" ht="13.5" customHeight="1">
      <c r="A16" s="307" t="s">
        <v>2</v>
      </c>
      <c r="B16" s="626" t="s">
        <v>1</v>
      </c>
      <c r="C16" s="627"/>
      <c r="D16" s="627"/>
      <c r="E16" s="627"/>
      <c r="F16" s="378" t="s">
        <v>444</v>
      </c>
      <c r="G16" s="155"/>
      <c r="H16" s="379"/>
      <c r="I16" s="636" t="s">
        <v>4</v>
      </c>
      <c r="J16" s="636"/>
      <c r="K16" s="636"/>
      <c r="L16" s="636"/>
      <c r="M16" s="378" t="s">
        <v>444</v>
      </c>
      <c r="N16" s="643" t="s">
        <v>5</v>
      </c>
      <c r="O16" s="636"/>
      <c r="P16" s="636"/>
      <c r="Q16" s="636"/>
      <c r="R16" s="378" t="s">
        <v>444</v>
      </c>
      <c r="S16" s="643" t="s">
        <v>6</v>
      </c>
      <c r="T16" s="636"/>
      <c r="U16" s="636"/>
      <c r="V16" s="636"/>
      <c r="W16" s="378" t="s">
        <v>444</v>
      </c>
      <c r="X16" s="636"/>
      <c r="Y16" s="636"/>
      <c r="Z16" s="636"/>
      <c r="AA16" s="655"/>
    </row>
    <row r="17" spans="1:27" s="203" customFormat="1" ht="13.5" customHeight="1">
      <c r="A17" s="27"/>
      <c r="B17" s="167"/>
      <c r="C17" s="28" t="s">
        <v>370</v>
      </c>
      <c r="D17" s="29" t="s">
        <v>494</v>
      </c>
      <c r="E17" s="30">
        <v>3750</v>
      </c>
      <c r="F17" s="554"/>
      <c r="G17" s="345"/>
      <c r="H17" s="537"/>
      <c r="I17" s="241"/>
      <c r="J17" s="245" t="s">
        <v>210</v>
      </c>
      <c r="K17" s="29"/>
      <c r="L17" s="30">
        <v>1700</v>
      </c>
      <c r="M17" s="537"/>
      <c r="N17" s="244"/>
      <c r="O17" s="245"/>
      <c r="P17" s="29"/>
      <c r="Q17" s="243"/>
      <c r="R17" s="184"/>
      <c r="S17" s="244"/>
      <c r="T17" s="245" t="s">
        <v>213</v>
      </c>
      <c r="U17" s="29"/>
      <c r="V17" s="30">
        <v>550</v>
      </c>
      <c r="W17" s="537"/>
      <c r="X17" s="608"/>
      <c r="Y17" s="606"/>
      <c r="Z17" s="606"/>
      <c r="AA17" s="607"/>
    </row>
    <row r="18" spans="1:27" s="203" customFormat="1" ht="13.5">
      <c r="A18" s="665" t="s">
        <v>437</v>
      </c>
      <c r="B18" s="204"/>
      <c r="C18" s="18" t="s">
        <v>371</v>
      </c>
      <c r="D18" s="33" t="s">
        <v>494</v>
      </c>
      <c r="E18" s="34">
        <v>2300</v>
      </c>
      <c r="F18" s="555"/>
      <c r="G18" s="347"/>
      <c r="H18" s="538"/>
      <c r="I18" s="249"/>
      <c r="J18" s="43" t="s">
        <v>211</v>
      </c>
      <c r="K18" s="33"/>
      <c r="L18" s="34">
        <v>1150</v>
      </c>
      <c r="M18" s="538"/>
      <c r="N18" s="159"/>
      <c r="O18" s="43"/>
      <c r="P18" s="33"/>
      <c r="Q18" s="250"/>
      <c r="R18" s="186"/>
      <c r="S18" s="159"/>
      <c r="T18" s="43" t="s">
        <v>210</v>
      </c>
      <c r="U18" s="33"/>
      <c r="V18" s="34">
        <v>650</v>
      </c>
      <c r="W18" s="538"/>
      <c r="X18" s="360"/>
      <c r="Y18" s="72"/>
      <c r="Z18" s="72"/>
      <c r="AA18" s="73"/>
    </row>
    <row r="19" spans="1:27" s="203" customFormat="1" ht="13.5">
      <c r="A19" s="783"/>
      <c r="B19" s="204"/>
      <c r="C19" s="43" t="s">
        <v>372</v>
      </c>
      <c r="D19" s="33" t="s">
        <v>494</v>
      </c>
      <c r="E19" s="34">
        <v>1400</v>
      </c>
      <c r="F19" s="555"/>
      <c r="G19" s="347"/>
      <c r="H19" s="538"/>
      <c r="I19" s="249"/>
      <c r="J19" s="43" t="s">
        <v>212</v>
      </c>
      <c r="K19" s="33"/>
      <c r="L19" s="34">
        <v>500</v>
      </c>
      <c r="M19" s="538"/>
      <c r="N19" s="159"/>
      <c r="O19" s="251"/>
      <c r="P19" s="33"/>
      <c r="Q19" s="250"/>
      <c r="R19" s="186"/>
      <c r="S19" s="159"/>
      <c r="T19" s="43" t="s">
        <v>211</v>
      </c>
      <c r="U19" s="33"/>
      <c r="V19" s="34">
        <v>650</v>
      </c>
      <c r="W19" s="538"/>
      <c r="X19" s="360"/>
      <c r="Y19" s="72"/>
      <c r="Z19" s="72"/>
      <c r="AA19" s="73"/>
    </row>
    <row r="20" spans="1:27" s="203" customFormat="1" ht="13.5">
      <c r="A20" s="784"/>
      <c r="B20" s="204"/>
      <c r="C20" s="18" t="s">
        <v>373</v>
      </c>
      <c r="D20" s="33" t="s">
        <v>494</v>
      </c>
      <c r="E20" s="34">
        <v>1700</v>
      </c>
      <c r="F20" s="555"/>
      <c r="G20" s="347"/>
      <c r="H20" s="538"/>
      <c r="I20" s="249"/>
      <c r="J20" s="43"/>
      <c r="K20" s="33"/>
      <c r="L20" s="250"/>
      <c r="M20" s="186"/>
      <c r="N20" s="159"/>
      <c r="O20" s="265"/>
      <c r="P20" s="33"/>
      <c r="Q20" s="250"/>
      <c r="R20" s="186"/>
      <c r="S20" s="159"/>
      <c r="T20" s="43"/>
      <c r="U20" s="33"/>
      <c r="V20" s="250"/>
      <c r="W20" s="186"/>
      <c r="X20" s="193"/>
      <c r="Y20" s="37"/>
      <c r="Z20" s="247"/>
      <c r="AA20" s="248"/>
    </row>
    <row r="21" spans="1:27" s="203" customFormat="1" ht="13.5">
      <c r="A21" s="32"/>
      <c r="B21" s="168"/>
      <c r="C21" s="18" t="s">
        <v>374</v>
      </c>
      <c r="D21" s="33" t="s">
        <v>494</v>
      </c>
      <c r="E21" s="34">
        <v>1650</v>
      </c>
      <c r="F21" s="555"/>
      <c r="G21" s="347"/>
      <c r="H21" s="538"/>
      <c r="I21" s="249"/>
      <c r="J21" s="43"/>
      <c r="K21" s="33"/>
      <c r="L21" s="250"/>
      <c r="M21" s="186"/>
      <c r="N21" s="159"/>
      <c r="O21" s="43"/>
      <c r="P21" s="33"/>
      <c r="Q21" s="250"/>
      <c r="R21" s="186"/>
      <c r="S21" s="159"/>
      <c r="T21" s="43"/>
      <c r="U21" s="33"/>
      <c r="V21" s="250"/>
      <c r="W21" s="186"/>
      <c r="X21" s="193"/>
      <c r="Y21" s="37"/>
      <c r="Z21" s="247"/>
      <c r="AA21" s="248"/>
    </row>
    <row r="22" spans="1:27" s="203" customFormat="1" ht="13.5">
      <c r="A22" s="32"/>
      <c r="B22" s="168"/>
      <c r="C22" s="18" t="s">
        <v>375</v>
      </c>
      <c r="D22" s="33" t="s">
        <v>494</v>
      </c>
      <c r="E22" s="34">
        <v>1500</v>
      </c>
      <c r="F22" s="555"/>
      <c r="G22" s="347"/>
      <c r="H22" s="538"/>
      <c r="I22" s="249"/>
      <c r="J22" s="43"/>
      <c r="K22" s="33"/>
      <c r="L22" s="250"/>
      <c r="M22" s="186"/>
      <c r="N22" s="159"/>
      <c r="O22" s="43"/>
      <c r="P22" s="33"/>
      <c r="Q22" s="250"/>
      <c r="R22" s="186"/>
      <c r="S22" s="159"/>
      <c r="T22" s="43"/>
      <c r="U22" s="33"/>
      <c r="V22" s="250"/>
      <c r="W22" s="186"/>
      <c r="X22" s="193"/>
      <c r="Y22" s="37"/>
      <c r="Z22" s="247"/>
      <c r="AA22" s="248"/>
    </row>
    <row r="23" spans="1:27" s="203" customFormat="1" ht="13.5">
      <c r="A23" s="32"/>
      <c r="B23" s="168"/>
      <c r="C23" s="18" t="s">
        <v>376</v>
      </c>
      <c r="D23" s="33" t="s">
        <v>494</v>
      </c>
      <c r="E23" s="34">
        <v>1650</v>
      </c>
      <c r="F23" s="555"/>
      <c r="G23" s="347"/>
      <c r="H23" s="538"/>
      <c r="I23" s="249"/>
      <c r="J23" s="43"/>
      <c r="K23" s="33"/>
      <c r="L23" s="250"/>
      <c r="M23" s="186"/>
      <c r="N23" s="159"/>
      <c r="O23" s="43"/>
      <c r="P23" s="33"/>
      <c r="Q23" s="250"/>
      <c r="R23" s="186"/>
      <c r="S23" s="159"/>
      <c r="T23" s="43"/>
      <c r="U23" s="33"/>
      <c r="V23" s="250"/>
      <c r="W23" s="186"/>
      <c r="X23" s="193"/>
      <c r="Y23" s="37"/>
      <c r="Z23" s="247"/>
      <c r="AA23" s="248"/>
    </row>
    <row r="24" spans="1:27" s="203" customFormat="1" ht="13.5">
      <c r="A24" s="32"/>
      <c r="B24" s="168"/>
      <c r="C24" s="18" t="s">
        <v>377</v>
      </c>
      <c r="D24" s="33" t="s">
        <v>494</v>
      </c>
      <c r="E24" s="34">
        <v>2200</v>
      </c>
      <c r="F24" s="555"/>
      <c r="G24" s="347"/>
      <c r="H24" s="538"/>
      <c r="I24" s="249"/>
      <c r="J24" s="43"/>
      <c r="K24" s="33"/>
      <c r="L24" s="250"/>
      <c r="M24" s="186"/>
      <c r="N24" s="159"/>
      <c r="O24" s="266"/>
      <c r="P24" s="33"/>
      <c r="Q24" s="250"/>
      <c r="R24" s="186"/>
      <c r="S24" s="159"/>
      <c r="T24" s="43"/>
      <c r="U24" s="33"/>
      <c r="V24" s="250"/>
      <c r="W24" s="186"/>
      <c r="X24" s="193"/>
      <c r="Y24" s="37"/>
      <c r="Z24" s="247"/>
      <c r="AA24" s="248"/>
    </row>
    <row r="25" spans="1:27" s="203" customFormat="1" ht="13.5">
      <c r="A25" s="32"/>
      <c r="B25" s="168"/>
      <c r="C25" s="18" t="s">
        <v>378</v>
      </c>
      <c r="D25" s="33" t="s">
        <v>494</v>
      </c>
      <c r="E25" s="34">
        <v>1500</v>
      </c>
      <c r="F25" s="555"/>
      <c r="G25" s="347"/>
      <c r="H25" s="538"/>
      <c r="I25" s="249"/>
      <c r="J25" s="43"/>
      <c r="K25" s="33"/>
      <c r="L25" s="250"/>
      <c r="M25" s="186"/>
      <c r="N25" s="159"/>
      <c r="O25" s="43"/>
      <c r="P25" s="33"/>
      <c r="Q25" s="250"/>
      <c r="R25" s="186"/>
      <c r="S25" s="159"/>
      <c r="T25" s="43"/>
      <c r="U25" s="33"/>
      <c r="V25" s="250"/>
      <c r="W25" s="186"/>
      <c r="X25" s="253"/>
      <c r="Y25" s="254"/>
      <c r="Z25" s="247"/>
      <c r="AA25" s="248"/>
    </row>
    <row r="26" spans="1:27" s="203" customFormat="1" ht="13.5">
      <c r="A26" s="112" t="s">
        <v>379</v>
      </c>
      <c r="B26" s="204" t="s">
        <v>380</v>
      </c>
      <c r="C26" s="18" t="s">
        <v>381</v>
      </c>
      <c r="D26" s="33" t="s">
        <v>494</v>
      </c>
      <c r="E26" s="34">
        <v>1050</v>
      </c>
      <c r="F26" s="555"/>
      <c r="G26" s="347"/>
      <c r="H26" s="538"/>
      <c r="I26" s="249"/>
      <c r="J26" s="43"/>
      <c r="K26" s="33"/>
      <c r="L26" s="250"/>
      <c r="M26" s="186"/>
      <c r="N26" s="159"/>
      <c r="O26" s="43"/>
      <c r="P26" s="33"/>
      <c r="Q26" s="250"/>
      <c r="R26" s="186"/>
      <c r="S26" s="159"/>
      <c r="T26" s="43"/>
      <c r="U26" s="33"/>
      <c r="V26" s="250"/>
      <c r="W26" s="186"/>
      <c r="X26" s="786" t="s">
        <v>498</v>
      </c>
      <c r="Y26" s="694"/>
      <c r="Z26" s="694"/>
      <c r="AA26" s="695"/>
    </row>
    <row r="27" spans="1:27" s="203" customFormat="1" ht="13.5">
      <c r="A27" s="32"/>
      <c r="B27" s="168"/>
      <c r="C27" s="18" t="s">
        <v>382</v>
      </c>
      <c r="D27" s="33" t="s">
        <v>494</v>
      </c>
      <c r="E27" s="34">
        <v>4550</v>
      </c>
      <c r="F27" s="555"/>
      <c r="G27" s="347"/>
      <c r="H27" s="538"/>
      <c r="I27" s="249"/>
      <c r="J27" s="43"/>
      <c r="K27" s="33"/>
      <c r="L27" s="250"/>
      <c r="M27" s="186"/>
      <c r="N27" s="159"/>
      <c r="O27" s="43"/>
      <c r="P27" s="33"/>
      <c r="Q27" s="250"/>
      <c r="R27" s="186"/>
      <c r="S27" s="159"/>
      <c r="T27" s="43"/>
      <c r="U27" s="33"/>
      <c r="V27" s="250"/>
      <c r="W27" s="186"/>
      <c r="X27" s="786"/>
      <c r="Y27" s="694"/>
      <c r="Z27" s="694"/>
      <c r="AA27" s="695"/>
    </row>
    <row r="28" spans="1:27" s="203" customFormat="1" ht="13.5">
      <c r="A28" s="32"/>
      <c r="B28" s="168"/>
      <c r="C28" s="18" t="s">
        <v>383</v>
      </c>
      <c r="D28" s="33" t="s">
        <v>494</v>
      </c>
      <c r="E28" s="34">
        <v>1400</v>
      </c>
      <c r="F28" s="555"/>
      <c r="G28" s="347"/>
      <c r="H28" s="538"/>
      <c r="I28" s="249"/>
      <c r="J28" s="43"/>
      <c r="K28" s="33"/>
      <c r="L28" s="250"/>
      <c r="M28" s="186"/>
      <c r="N28" s="159"/>
      <c r="O28" s="43"/>
      <c r="P28" s="33"/>
      <c r="Q28" s="250"/>
      <c r="R28" s="186"/>
      <c r="S28" s="159"/>
      <c r="T28" s="43"/>
      <c r="U28" s="33"/>
      <c r="V28" s="250"/>
      <c r="W28" s="186"/>
      <c r="X28" s="193"/>
      <c r="Y28" s="37"/>
      <c r="Z28" s="247"/>
      <c r="AA28" s="248"/>
    </row>
    <row r="29" spans="1:27" s="203" customFormat="1" ht="13.5">
      <c r="A29" s="365"/>
      <c r="B29" s="168"/>
      <c r="C29" s="18" t="s">
        <v>384</v>
      </c>
      <c r="D29" s="33" t="s">
        <v>494</v>
      </c>
      <c r="E29" s="34">
        <v>2200</v>
      </c>
      <c r="F29" s="555"/>
      <c r="G29" s="347"/>
      <c r="H29" s="538"/>
      <c r="I29" s="249"/>
      <c r="J29" s="43"/>
      <c r="K29" s="33"/>
      <c r="L29" s="250"/>
      <c r="M29" s="186"/>
      <c r="N29" s="159"/>
      <c r="O29" s="43"/>
      <c r="P29" s="33"/>
      <c r="Q29" s="250"/>
      <c r="R29" s="186"/>
      <c r="S29" s="159"/>
      <c r="T29" s="43"/>
      <c r="U29" s="33"/>
      <c r="V29" s="250"/>
      <c r="W29" s="186"/>
      <c r="X29" s="193"/>
      <c r="Y29" s="37"/>
      <c r="Z29" s="247"/>
      <c r="AA29" s="248"/>
    </row>
    <row r="30" spans="1:27" s="203" customFormat="1" ht="13.5">
      <c r="A30" s="32"/>
      <c r="B30" s="168"/>
      <c r="C30" s="18" t="s">
        <v>385</v>
      </c>
      <c r="D30" s="33" t="s">
        <v>494</v>
      </c>
      <c r="E30" s="34">
        <v>1550</v>
      </c>
      <c r="F30" s="555"/>
      <c r="G30" s="347"/>
      <c r="H30" s="538"/>
      <c r="I30" s="249"/>
      <c r="J30" s="43"/>
      <c r="K30" s="33"/>
      <c r="L30" s="250"/>
      <c r="M30" s="186"/>
      <c r="N30" s="159"/>
      <c r="O30" s="43"/>
      <c r="P30" s="33"/>
      <c r="Q30" s="250"/>
      <c r="R30" s="186"/>
      <c r="S30" s="159"/>
      <c r="T30" s="43"/>
      <c r="U30" s="33"/>
      <c r="V30" s="250"/>
      <c r="W30" s="186"/>
      <c r="X30" s="193"/>
      <c r="Y30" s="37"/>
      <c r="Z30" s="247"/>
      <c r="AA30" s="248"/>
    </row>
    <row r="31" spans="1:27" s="203" customFormat="1" ht="13.5">
      <c r="A31" s="32"/>
      <c r="B31" s="168"/>
      <c r="C31" s="43" t="s">
        <v>386</v>
      </c>
      <c r="D31" s="33" t="s">
        <v>494</v>
      </c>
      <c r="E31" s="34">
        <v>1200</v>
      </c>
      <c r="F31" s="555"/>
      <c r="G31" s="347"/>
      <c r="H31" s="538"/>
      <c r="I31" s="249"/>
      <c r="J31" s="43"/>
      <c r="K31" s="33"/>
      <c r="L31" s="250"/>
      <c r="M31" s="186"/>
      <c r="N31" s="159"/>
      <c r="O31" s="251"/>
      <c r="P31" s="33"/>
      <c r="Q31" s="250"/>
      <c r="R31" s="186"/>
      <c r="S31" s="159"/>
      <c r="T31" s="43"/>
      <c r="U31" s="33"/>
      <c r="V31" s="250"/>
      <c r="W31" s="186"/>
      <c r="X31" s="193"/>
      <c r="Y31" s="37"/>
      <c r="Z31" s="247"/>
      <c r="AA31" s="248"/>
    </row>
    <row r="32" spans="1:27" s="203" customFormat="1" ht="13.5">
      <c r="A32" s="32"/>
      <c r="B32" s="168"/>
      <c r="C32" s="43" t="s">
        <v>387</v>
      </c>
      <c r="D32" s="33" t="s">
        <v>494</v>
      </c>
      <c r="E32" s="34">
        <v>2700</v>
      </c>
      <c r="F32" s="555"/>
      <c r="G32" s="347"/>
      <c r="H32" s="538"/>
      <c r="I32" s="249"/>
      <c r="J32" s="43"/>
      <c r="K32" s="33"/>
      <c r="L32" s="250"/>
      <c r="M32" s="186"/>
      <c r="N32" s="159"/>
      <c r="O32" s="251"/>
      <c r="P32" s="33"/>
      <c r="Q32" s="250"/>
      <c r="R32" s="186"/>
      <c r="S32" s="159"/>
      <c r="T32" s="43"/>
      <c r="U32" s="33"/>
      <c r="V32" s="250"/>
      <c r="W32" s="186"/>
      <c r="X32" s="193"/>
      <c r="Y32" s="37"/>
      <c r="Z32" s="247"/>
      <c r="AA32" s="248"/>
    </row>
    <row r="33" spans="1:27" s="203" customFormat="1" ht="13.5">
      <c r="A33" s="32"/>
      <c r="B33" s="168"/>
      <c r="C33" s="43" t="s">
        <v>388</v>
      </c>
      <c r="D33" s="33" t="s">
        <v>494</v>
      </c>
      <c r="E33" s="34">
        <v>1600</v>
      </c>
      <c r="F33" s="555"/>
      <c r="G33" s="347"/>
      <c r="H33" s="538"/>
      <c r="I33" s="249"/>
      <c r="J33" s="43"/>
      <c r="K33" s="33"/>
      <c r="L33" s="250"/>
      <c r="M33" s="186"/>
      <c r="N33" s="159"/>
      <c r="O33" s="251"/>
      <c r="P33" s="33"/>
      <c r="Q33" s="250"/>
      <c r="R33" s="186"/>
      <c r="S33" s="159"/>
      <c r="T33" s="43"/>
      <c r="U33" s="33"/>
      <c r="V33" s="250"/>
      <c r="W33" s="186"/>
      <c r="X33" s="193"/>
      <c r="Y33" s="37"/>
      <c r="Z33" s="247"/>
      <c r="AA33" s="248"/>
    </row>
    <row r="34" spans="1:27" s="203" customFormat="1" ht="13.5">
      <c r="A34" s="32"/>
      <c r="B34" s="168"/>
      <c r="C34" s="43" t="s">
        <v>346</v>
      </c>
      <c r="D34" s="33" t="s">
        <v>494</v>
      </c>
      <c r="E34" s="34">
        <v>1850</v>
      </c>
      <c r="F34" s="555"/>
      <c r="G34" s="347"/>
      <c r="H34" s="538"/>
      <c r="I34" s="249"/>
      <c r="J34" s="43"/>
      <c r="K34" s="33"/>
      <c r="L34" s="250"/>
      <c r="M34" s="186"/>
      <c r="N34" s="159"/>
      <c r="O34" s="43"/>
      <c r="P34" s="33"/>
      <c r="Q34" s="250"/>
      <c r="R34" s="186"/>
      <c r="S34" s="159"/>
      <c r="T34" s="43"/>
      <c r="U34" s="33"/>
      <c r="V34" s="250"/>
      <c r="W34" s="186"/>
      <c r="X34" s="193"/>
      <c r="Y34" s="37"/>
      <c r="Z34" s="247"/>
      <c r="AA34" s="248"/>
    </row>
    <row r="35" spans="1:27" s="203" customFormat="1" ht="13.5">
      <c r="A35" s="32"/>
      <c r="B35" s="168"/>
      <c r="C35" s="114"/>
      <c r="D35" s="33"/>
      <c r="E35" s="34"/>
      <c r="F35" s="194"/>
      <c r="G35" s="347"/>
      <c r="H35" s="348"/>
      <c r="I35" s="249"/>
      <c r="J35" s="43"/>
      <c r="K35" s="33"/>
      <c r="L35" s="250"/>
      <c r="M35" s="186"/>
      <c r="N35" s="159"/>
      <c r="O35" s="43"/>
      <c r="P35" s="33"/>
      <c r="Q35" s="250"/>
      <c r="R35" s="186"/>
      <c r="S35" s="159"/>
      <c r="T35" s="43"/>
      <c r="U35" s="33"/>
      <c r="V35" s="250"/>
      <c r="W35" s="186"/>
      <c r="X35" s="193"/>
      <c r="Y35" s="37"/>
      <c r="Z35" s="247"/>
      <c r="AA35" s="248"/>
    </row>
    <row r="36" spans="1:27" s="203" customFormat="1" ht="13.5">
      <c r="A36" s="44"/>
      <c r="B36" s="171"/>
      <c r="C36" s="115"/>
      <c r="D36" s="46"/>
      <c r="E36" s="47"/>
      <c r="F36" s="195"/>
      <c r="G36" s="349"/>
      <c r="H36" s="351"/>
      <c r="I36" s="256"/>
      <c r="J36" s="257"/>
      <c r="K36" s="46"/>
      <c r="L36" s="258"/>
      <c r="M36" s="189"/>
      <c r="N36" s="160"/>
      <c r="O36" s="257"/>
      <c r="P36" s="46"/>
      <c r="Q36" s="258"/>
      <c r="R36" s="189"/>
      <c r="S36" s="160"/>
      <c r="T36" s="257"/>
      <c r="U36" s="46"/>
      <c r="V36" s="258"/>
      <c r="W36" s="189"/>
      <c r="X36" s="193"/>
      <c r="Y36" s="381"/>
      <c r="Z36" s="193"/>
      <c r="AA36" s="386"/>
    </row>
    <row r="37" spans="1:27" s="203" customFormat="1" ht="13.5">
      <c r="A37" s="62"/>
      <c r="B37" s="179"/>
      <c r="C37" s="165" t="str">
        <f>CONCATENATE(FIXED(COUNTA(C17:C35),0,0),"　店")</f>
        <v>18　店</v>
      </c>
      <c r="D37" s="166"/>
      <c r="E37" s="94">
        <f>SUM(E17:E36)</f>
        <v>35750</v>
      </c>
      <c r="F37" s="123">
        <f>SUM(F17:F36)</f>
        <v>0</v>
      </c>
      <c r="G37" s="183"/>
      <c r="H37" s="260"/>
      <c r="I37" s="183"/>
      <c r="J37" s="165" t="str">
        <f>CONCATENATE(FIXED(COUNTA(J17:J36),0,0),"　店")</f>
        <v>3　店</v>
      </c>
      <c r="K37" s="166"/>
      <c r="L37" s="94">
        <f>SUM(L17:L36)</f>
        <v>3350</v>
      </c>
      <c r="M37" s="260">
        <f>SUM(M17:M36)</f>
        <v>0</v>
      </c>
      <c r="N37" s="261"/>
      <c r="O37" s="165"/>
      <c r="P37" s="166"/>
      <c r="Q37" s="94"/>
      <c r="R37" s="260"/>
      <c r="S37" s="261"/>
      <c r="T37" s="165" t="str">
        <f>CONCATENATE(FIXED(COUNTA(T17:T36),0,0),"　店")</f>
        <v>3　店</v>
      </c>
      <c r="U37" s="166"/>
      <c r="V37" s="94">
        <f>SUM(V17:V36)</f>
        <v>1850</v>
      </c>
      <c r="W37" s="260">
        <f>SUM(W17:W36)</f>
        <v>0</v>
      </c>
      <c r="X37" s="384"/>
      <c r="Y37" s="384"/>
      <c r="Z37" s="384"/>
      <c r="AA37" s="382"/>
    </row>
    <row r="38" spans="1:27" ht="13.5">
      <c r="A38" s="609" t="str">
        <f>'表紙'!$A$34</f>
        <v>平成29年後期（8月1日以降）</v>
      </c>
      <c r="X38" s="239"/>
      <c r="Y38" s="239"/>
      <c r="Z38" s="648">
        <f>SUM('表紙'!A34)</f>
        <v>0</v>
      </c>
      <c r="AA38" s="648"/>
    </row>
  </sheetData>
  <sheetProtection formatCells="0"/>
  <mergeCells count="21">
    <mergeCell ref="B1:H2"/>
    <mergeCell ref="N4:Q4"/>
    <mergeCell ref="Y2:AA2"/>
    <mergeCell ref="T1:X1"/>
    <mergeCell ref="K2:Q2"/>
    <mergeCell ref="K1:Q1"/>
    <mergeCell ref="L3:M3"/>
    <mergeCell ref="Z38:AA38"/>
    <mergeCell ref="S16:V16"/>
    <mergeCell ref="I4:L4"/>
    <mergeCell ref="N16:Q16"/>
    <mergeCell ref="T2:W2"/>
    <mergeCell ref="X26:AA27"/>
    <mergeCell ref="A18:A20"/>
    <mergeCell ref="B16:E16"/>
    <mergeCell ref="X4:AA4"/>
    <mergeCell ref="X16:AA16"/>
    <mergeCell ref="S4:V4"/>
    <mergeCell ref="B4:E4"/>
    <mergeCell ref="L15:M15"/>
    <mergeCell ref="I16:L16"/>
  </mergeCells>
  <dataValidations count="2">
    <dataValidation type="whole" operator="lessThanOrEqual" allowBlank="1" showInputMessage="1" showErrorMessage="1" sqref="W17:W36 H17:H36 F17:F36 M17:M36 R17:R36 R5:R13 M5:M13 F5:F13 H5:H13 W5:W13">
      <formula1>V17</formula1>
    </dataValidation>
    <dataValidation allowBlank="1" showInputMessage="1" sqref="Y1 I1:K2 A1:A2 B1 R1:R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ignoredErrors>
    <ignoredError sqref="T1 K1:K2 B1 Y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view="pageBreakPreview" zoomScaleSheetLayoutView="100" zoomScalePageLayoutView="0" workbookViewId="0" topLeftCell="A1">
      <pane ySplit="4" topLeftCell="A5" activePane="bottomLeft" state="frozen"/>
      <selection pane="topLeft" activeCell="G31" sqref="G31"/>
      <selection pane="bottomLeft" activeCell="A36" sqref="A36"/>
    </sheetView>
  </sheetViews>
  <sheetFormatPr defaultColWidth="9.00390625" defaultRowHeight="13.5"/>
  <cols>
    <col min="1" max="1" width="7.625" style="6" customWidth="1"/>
    <col min="2" max="2" width="1.875" style="6" customWidth="1"/>
    <col min="3" max="3" width="9.625" style="67" customWidth="1"/>
    <col min="4" max="4" width="1.875" style="67" customWidth="1"/>
    <col min="5" max="5" width="6.625" style="68" customWidth="1"/>
    <col min="6" max="6" width="7.375" style="6" customWidth="1"/>
    <col min="7" max="7" width="5.625" style="69" customWidth="1"/>
    <col min="8" max="8" width="5.625" style="127" customWidth="1"/>
    <col min="9" max="9" width="0.37109375" style="6" customWidth="1"/>
    <col min="10" max="10" width="8.875" style="6" customWidth="1"/>
    <col min="11" max="11" width="2.125" style="6" customWidth="1"/>
    <col min="12" max="12" width="6.25390625" style="6" customWidth="1"/>
    <col min="13" max="13" width="6.25390625" style="128" customWidth="1"/>
    <col min="14" max="14" width="0.37109375" style="6" customWidth="1"/>
    <col min="15" max="15" width="8.875" style="6" customWidth="1"/>
    <col min="16" max="16" width="2.125" style="6" customWidth="1"/>
    <col min="17" max="17" width="6.25390625" style="6" customWidth="1"/>
    <col min="18" max="18" width="6.25390625" style="128" customWidth="1"/>
    <col min="19" max="19" width="0.37109375" style="6" customWidth="1"/>
    <col min="20" max="20" width="8.875" style="6" customWidth="1"/>
    <col min="21" max="21" width="2.125" style="6" customWidth="1"/>
    <col min="22" max="22" width="6.25390625" style="6" customWidth="1"/>
    <col min="23" max="23" width="6.25390625" style="128" customWidth="1"/>
    <col min="24" max="24" width="8.125" style="6" customWidth="1"/>
    <col min="25" max="25" width="2.125" style="6" customWidth="1"/>
    <col min="26" max="26" width="5.125" style="6" customWidth="1"/>
    <col min="27" max="27" width="6.125" style="6" customWidth="1"/>
    <col min="28" max="16384" width="9.00390625" style="6" customWidth="1"/>
  </cols>
  <sheetData>
    <row r="1" spans="1:27" ht="30" customHeight="1">
      <c r="A1" s="1" t="s">
        <v>250</v>
      </c>
      <c r="B1" s="649">
        <f>'表紙'!B1</f>
        <v>0</v>
      </c>
      <c r="C1" s="649"/>
      <c r="D1" s="649"/>
      <c r="E1" s="649"/>
      <c r="F1" s="649"/>
      <c r="G1" s="649"/>
      <c r="H1" s="650"/>
      <c r="I1" s="2" t="s">
        <v>251</v>
      </c>
      <c r="J1" s="19" t="s">
        <v>251</v>
      </c>
      <c r="K1" s="687">
        <f>'表紙'!G1</f>
        <v>0</v>
      </c>
      <c r="L1" s="687"/>
      <c r="M1" s="687"/>
      <c r="N1" s="687"/>
      <c r="O1" s="687"/>
      <c r="P1" s="687"/>
      <c r="Q1" s="687"/>
      <c r="R1" s="2" t="s">
        <v>347</v>
      </c>
      <c r="S1" s="157"/>
      <c r="T1" s="687">
        <f>'表紙'!M1</f>
        <v>0</v>
      </c>
      <c r="U1" s="687"/>
      <c r="V1" s="687"/>
      <c r="W1" s="687"/>
      <c r="X1" s="772"/>
      <c r="Y1" s="116" t="s">
        <v>348</v>
      </c>
      <c r="Z1" s="116"/>
      <c r="AA1" s="158"/>
    </row>
    <row r="2" spans="1:27" ht="30" customHeight="1">
      <c r="A2" s="7"/>
      <c r="B2" s="651"/>
      <c r="C2" s="651"/>
      <c r="D2" s="651"/>
      <c r="E2" s="651"/>
      <c r="F2" s="651"/>
      <c r="G2" s="651"/>
      <c r="H2" s="652"/>
      <c r="I2" s="2" t="s">
        <v>252</v>
      </c>
      <c r="J2" s="19" t="s">
        <v>252</v>
      </c>
      <c r="K2" s="687">
        <f>'表紙'!G2</f>
        <v>0</v>
      </c>
      <c r="L2" s="687"/>
      <c r="M2" s="687"/>
      <c r="N2" s="687"/>
      <c r="O2" s="687"/>
      <c r="P2" s="687"/>
      <c r="Q2" s="687"/>
      <c r="R2" s="2" t="s">
        <v>253</v>
      </c>
      <c r="S2" s="156"/>
      <c r="T2" s="644">
        <f>F35+H35+M35+R35+W35</f>
        <v>0</v>
      </c>
      <c r="U2" s="644"/>
      <c r="V2" s="644"/>
      <c r="W2" s="644"/>
      <c r="X2" s="577" t="s">
        <v>0</v>
      </c>
      <c r="Y2" s="645">
        <f>'表紙'!Q2</f>
        <v>0</v>
      </c>
      <c r="Z2" s="646"/>
      <c r="AA2" s="647"/>
    </row>
    <row r="3" spans="3:15" ht="24" customHeight="1">
      <c r="C3" s="22" t="s">
        <v>74</v>
      </c>
      <c r="D3" s="22"/>
      <c r="E3" s="22"/>
      <c r="F3" s="22"/>
      <c r="G3" s="23"/>
      <c r="H3" s="126"/>
      <c r="J3" s="24"/>
      <c r="K3" s="25" t="s">
        <v>3</v>
      </c>
      <c r="L3" s="635">
        <f>E35+G35+L35+Q35+V35</f>
        <v>86300</v>
      </c>
      <c r="M3" s="635"/>
      <c r="N3" s="24"/>
      <c r="O3" s="26" t="s">
        <v>0</v>
      </c>
    </row>
    <row r="4" spans="1:27" s="203" customFormat="1" ht="13.5" customHeight="1">
      <c r="A4" s="307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36" t="s">
        <v>4</v>
      </c>
      <c r="J4" s="636"/>
      <c r="K4" s="636"/>
      <c r="L4" s="636"/>
      <c r="M4" s="378" t="s">
        <v>444</v>
      </c>
      <c r="N4" s="643" t="s">
        <v>5</v>
      </c>
      <c r="O4" s="636"/>
      <c r="P4" s="636"/>
      <c r="Q4" s="636"/>
      <c r="R4" s="378" t="s">
        <v>444</v>
      </c>
      <c r="S4" s="643" t="s">
        <v>6</v>
      </c>
      <c r="T4" s="636"/>
      <c r="U4" s="636"/>
      <c r="V4" s="636"/>
      <c r="W4" s="378" t="s">
        <v>444</v>
      </c>
      <c r="X4" s="636"/>
      <c r="Y4" s="636"/>
      <c r="Z4" s="636"/>
      <c r="AA4" s="655"/>
    </row>
    <row r="5" spans="1:27" s="203" customFormat="1" ht="13.5" customHeight="1">
      <c r="A5" s="27"/>
      <c r="B5" s="208"/>
      <c r="C5" s="245" t="s">
        <v>85</v>
      </c>
      <c r="D5" s="33" t="s">
        <v>495</v>
      </c>
      <c r="E5" s="30">
        <v>4700</v>
      </c>
      <c r="F5" s="554"/>
      <c r="G5" s="345"/>
      <c r="H5" s="537"/>
      <c r="I5" s="241"/>
      <c r="J5" s="242" t="s">
        <v>85</v>
      </c>
      <c r="K5" s="29"/>
      <c r="L5" s="30">
        <v>700</v>
      </c>
      <c r="M5" s="537"/>
      <c r="N5" s="244"/>
      <c r="O5" s="245" t="s">
        <v>96</v>
      </c>
      <c r="P5" s="33"/>
      <c r="Q5" s="243">
        <v>750</v>
      </c>
      <c r="R5" s="184"/>
      <c r="S5" s="244"/>
      <c r="T5" s="245" t="s">
        <v>96</v>
      </c>
      <c r="U5" s="29"/>
      <c r="V5" s="30">
        <v>600</v>
      </c>
      <c r="W5" s="537"/>
      <c r="X5" s="246"/>
      <c r="Y5" s="37"/>
      <c r="Z5" s="247"/>
      <c r="AA5" s="248"/>
    </row>
    <row r="6" spans="1:27" s="203" customFormat="1" ht="13.5" customHeight="1">
      <c r="A6" s="32"/>
      <c r="B6" s="206"/>
      <c r="C6" s="43" t="s">
        <v>362</v>
      </c>
      <c r="D6" s="33" t="s">
        <v>494</v>
      </c>
      <c r="E6" s="34">
        <v>5200</v>
      </c>
      <c r="F6" s="555"/>
      <c r="G6" s="347"/>
      <c r="H6" s="538"/>
      <c r="I6" s="249"/>
      <c r="J6" s="43" t="s">
        <v>197</v>
      </c>
      <c r="K6" s="33"/>
      <c r="L6" s="34">
        <v>1050</v>
      </c>
      <c r="M6" s="538"/>
      <c r="N6" s="159"/>
      <c r="O6" s="43" t="s">
        <v>202</v>
      </c>
      <c r="P6" s="33"/>
      <c r="Q6" s="250">
        <v>350</v>
      </c>
      <c r="R6" s="186"/>
      <c r="S6" s="159"/>
      <c r="T6" s="43" t="s">
        <v>441</v>
      </c>
      <c r="U6" s="33"/>
      <c r="V6" s="34">
        <v>450</v>
      </c>
      <c r="W6" s="538"/>
      <c r="X6" s="193"/>
      <c r="Y6" s="37"/>
      <c r="Z6" s="247"/>
      <c r="AA6" s="248"/>
    </row>
    <row r="7" spans="1:27" s="203" customFormat="1" ht="13.5" customHeight="1">
      <c r="A7" s="32"/>
      <c r="B7" s="206"/>
      <c r="C7" s="100" t="s">
        <v>86</v>
      </c>
      <c r="D7" s="33" t="s">
        <v>494</v>
      </c>
      <c r="E7" s="34">
        <v>1150</v>
      </c>
      <c r="F7" s="555"/>
      <c r="G7" s="347"/>
      <c r="H7" s="538"/>
      <c r="I7" s="249"/>
      <c r="J7" s="251" t="s">
        <v>198</v>
      </c>
      <c r="K7" s="33"/>
      <c r="L7" s="34">
        <v>1050</v>
      </c>
      <c r="M7" s="538"/>
      <c r="N7" s="159"/>
      <c r="O7" s="252"/>
      <c r="P7" s="33"/>
      <c r="Q7" s="250"/>
      <c r="R7" s="186"/>
      <c r="S7" s="159"/>
      <c r="T7" s="43" t="s">
        <v>197</v>
      </c>
      <c r="U7" s="33"/>
      <c r="V7" s="34">
        <v>400</v>
      </c>
      <c r="W7" s="538"/>
      <c r="X7" s="193"/>
      <c r="Y7" s="37"/>
      <c r="Z7" s="247"/>
      <c r="AA7" s="248"/>
    </row>
    <row r="8" spans="1:27" s="203" customFormat="1" ht="13.5" customHeight="1">
      <c r="A8" s="32"/>
      <c r="B8" s="206"/>
      <c r="C8" s="18" t="s">
        <v>454</v>
      </c>
      <c r="D8" s="33" t="s">
        <v>494</v>
      </c>
      <c r="E8" s="34">
        <v>2000</v>
      </c>
      <c r="F8" s="555"/>
      <c r="G8" s="347"/>
      <c r="H8" s="538"/>
      <c r="I8" s="249"/>
      <c r="J8" s="43" t="s">
        <v>93</v>
      </c>
      <c r="K8" s="33"/>
      <c r="L8" s="34">
        <v>1800</v>
      </c>
      <c r="M8" s="538"/>
      <c r="N8" s="159"/>
      <c r="O8" s="43" t="s">
        <v>199</v>
      </c>
      <c r="P8" s="33"/>
      <c r="Q8" s="250">
        <v>900</v>
      </c>
      <c r="R8" s="186"/>
      <c r="S8" s="159"/>
      <c r="T8" s="49" t="s">
        <v>203</v>
      </c>
      <c r="U8" s="33"/>
      <c r="V8" s="34">
        <v>600</v>
      </c>
      <c r="W8" s="538"/>
      <c r="X8" s="193"/>
      <c r="Y8" s="37"/>
      <c r="Z8" s="247"/>
      <c r="AA8" s="248"/>
    </row>
    <row r="9" spans="1:27" s="203" customFormat="1" ht="13.5" customHeight="1">
      <c r="A9" s="32"/>
      <c r="B9" s="206"/>
      <c r="C9" s="18" t="s">
        <v>517</v>
      </c>
      <c r="D9" s="33" t="s">
        <v>494</v>
      </c>
      <c r="E9" s="34">
        <v>1950</v>
      </c>
      <c r="F9" s="555"/>
      <c r="G9" s="347"/>
      <c r="H9" s="538"/>
      <c r="I9" s="249"/>
      <c r="J9" s="43" t="s">
        <v>199</v>
      </c>
      <c r="K9" s="33"/>
      <c r="L9" s="34">
        <v>1750</v>
      </c>
      <c r="M9" s="538"/>
      <c r="N9" s="159"/>
      <c r="O9" s="43"/>
      <c r="P9" s="33"/>
      <c r="Q9" s="250"/>
      <c r="R9" s="186"/>
      <c r="S9" s="159"/>
      <c r="T9" s="43" t="s">
        <v>92</v>
      </c>
      <c r="U9" s="33"/>
      <c r="V9" s="34">
        <v>1200</v>
      </c>
      <c r="W9" s="538"/>
      <c r="X9" s="193"/>
      <c r="Y9" s="37"/>
      <c r="Z9" s="247"/>
      <c r="AA9" s="248"/>
    </row>
    <row r="10" spans="1:27" s="203" customFormat="1" ht="13.5" customHeight="1">
      <c r="A10" s="32"/>
      <c r="B10" s="206"/>
      <c r="C10" s="18" t="s">
        <v>87</v>
      </c>
      <c r="D10" s="33" t="s">
        <v>494</v>
      </c>
      <c r="E10" s="34">
        <v>2050</v>
      </c>
      <c r="F10" s="555"/>
      <c r="G10" s="347"/>
      <c r="H10" s="538"/>
      <c r="I10" s="249"/>
      <c r="J10" s="43" t="s">
        <v>96</v>
      </c>
      <c r="K10" s="33"/>
      <c r="L10" s="34">
        <v>1300</v>
      </c>
      <c r="M10" s="538"/>
      <c r="N10" s="159"/>
      <c r="O10" s="43"/>
      <c r="P10" s="33"/>
      <c r="Q10" s="250"/>
      <c r="R10" s="186"/>
      <c r="S10" s="159"/>
      <c r="T10" s="252" t="s">
        <v>314</v>
      </c>
      <c r="U10" s="33"/>
      <c r="V10" s="34">
        <v>200</v>
      </c>
      <c r="W10" s="538"/>
      <c r="X10" s="193"/>
      <c r="Y10" s="37"/>
      <c r="Z10" s="247"/>
      <c r="AA10" s="248"/>
    </row>
    <row r="11" spans="1:27" s="203" customFormat="1" ht="13.5" customHeight="1">
      <c r="A11" s="32"/>
      <c r="B11" s="206"/>
      <c r="C11" s="18" t="s">
        <v>88</v>
      </c>
      <c r="D11" s="33" t="s">
        <v>494</v>
      </c>
      <c r="E11" s="34">
        <v>1700</v>
      </c>
      <c r="F11" s="555"/>
      <c r="G11" s="347"/>
      <c r="H11" s="538"/>
      <c r="I11" s="249"/>
      <c r="J11" s="43" t="s">
        <v>200</v>
      </c>
      <c r="K11" s="33"/>
      <c r="L11" s="34">
        <v>1550</v>
      </c>
      <c r="M11" s="538"/>
      <c r="N11" s="159"/>
      <c r="O11" s="314"/>
      <c r="P11" s="33"/>
      <c r="Q11" s="250"/>
      <c r="R11" s="186"/>
      <c r="S11" s="159"/>
      <c r="T11" s="252"/>
      <c r="U11" s="33"/>
      <c r="V11" s="34"/>
      <c r="W11" s="348"/>
      <c r="X11" s="253"/>
      <c r="Y11" s="254"/>
      <c r="Z11" s="247"/>
      <c r="AA11" s="248"/>
    </row>
    <row r="12" spans="1:27" s="203" customFormat="1" ht="13.5" customHeight="1">
      <c r="A12" s="32"/>
      <c r="B12" s="206"/>
      <c r="C12" s="220" t="s">
        <v>89</v>
      </c>
      <c r="D12" s="33" t="s">
        <v>494</v>
      </c>
      <c r="E12" s="34">
        <v>2400</v>
      </c>
      <c r="F12" s="555"/>
      <c r="G12" s="347"/>
      <c r="H12" s="538"/>
      <c r="I12" s="249"/>
      <c r="J12" s="43" t="s">
        <v>201</v>
      </c>
      <c r="K12" s="33"/>
      <c r="L12" s="34">
        <v>1050</v>
      </c>
      <c r="M12" s="538"/>
      <c r="N12" s="159"/>
      <c r="O12" s="252"/>
      <c r="P12" s="33"/>
      <c r="Q12" s="250"/>
      <c r="R12" s="186"/>
      <c r="S12" s="159"/>
      <c r="T12" s="43"/>
      <c r="U12" s="33"/>
      <c r="V12" s="250"/>
      <c r="W12" s="186"/>
      <c r="X12" s="246"/>
      <c r="Y12" s="37"/>
      <c r="Z12" s="247"/>
      <c r="AA12" s="248"/>
    </row>
    <row r="13" spans="1:27" s="203" customFormat="1" ht="13.5" customHeight="1">
      <c r="A13" s="614"/>
      <c r="B13" s="206"/>
      <c r="C13" s="100" t="s">
        <v>90</v>
      </c>
      <c r="D13" s="33" t="s">
        <v>494</v>
      </c>
      <c r="E13" s="34">
        <v>1800</v>
      </c>
      <c r="F13" s="555"/>
      <c r="G13" s="347"/>
      <c r="H13" s="538"/>
      <c r="I13" s="249"/>
      <c r="J13" s="43"/>
      <c r="K13" s="33"/>
      <c r="L13" s="34"/>
      <c r="M13" s="348"/>
      <c r="N13" s="159"/>
      <c r="O13" s="314"/>
      <c r="P13" s="33"/>
      <c r="Q13" s="250"/>
      <c r="R13" s="186"/>
      <c r="S13" s="159"/>
      <c r="T13" s="43"/>
      <c r="U13" s="33"/>
      <c r="V13" s="250"/>
      <c r="W13" s="186"/>
      <c r="X13" s="193"/>
      <c r="Y13" s="37"/>
      <c r="Z13" s="247"/>
      <c r="AA13" s="248"/>
    </row>
    <row r="14" spans="1:27" s="203" customFormat="1" ht="13.5" customHeight="1">
      <c r="A14" s="614"/>
      <c r="B14" s="206"/>
      <c r="C14" s="220" t="s">
        <v>91</v>
      </c>
      <c r="D14" s="33" t="s">
        <v>516</v>
      </c>
      <c r="E14" s="34">
        <v>2150</v>
      </c>
      <c r="F14" s="555"/>
      <c r="G14" s="347"/>
      <c r="H14" s="538"/>
      <c r="I14" s="249"/>
      <c r="J14" s="43"/>
      <c r="K14" s="33"/>
      <c r="L14" s="34"/>
      <c r="M14" s="348"/>
      <c r="N14" s="159"/>
      <c r="O14" s="43"/>
      <c r="P14" s="33"/>
      <c r="Q14" s="250"/>
      <c r="R14" s="186"/>
      <c r="S14" s="159"/>
      <c r="T14" s="43"/>
      <c r="U14" s="33"/>
      <c r="V14" s="250"/>
      <c r="W14" s="186"/>
      <c r="X14" s="193"/>
      <c r="Y14" s="37"/>
      <c r="Z14" s="247"/>
      <c r="AA14" s="248"/>
    </row>
    <row r="15" spans="1:27" s="203" customFormat="1" ht="14.25" customHeight="1">
      <c r="A15" s="614"/>
      <c r="B15" s="206"/>
      <c r="C15" s="18" t="s">
        <v>92</v>
      </c>
      <c r="D15" s="33" t="s">
        <v>494</v>
      </c>
      <c r="E15" s="34">
        <v>6550</v>
      </c>
      <c r="F15" s="555"/>
      <c r="G15" s="347"/>
      <c r="H15" s="538"/>
      <c r="I15" s="249"/>
      <c r="J15" s="43"/>
      <c r="K15" s="33"/>
      <c r="L15" s="34"/>
      <c r="M15" s="348"/>
      <c r="N15" s="159"/>
      <c r="O15" s="43"/>
      <c r="P15" s="33"/>
      <c r="Q15" s="250"/>
      <c r="R15" s="186"/>
      <c r="S15" s="159"/>
      <c r="T15" s="43"/>
      <c r="U15" s="33"/>
      <c r="V15" s="250"/>
      <c r="W15" s="186"/>
      <c r="X15" s="193"/>
      <c r="Y15" s="37"/>
      <c r="Z15" s="247"/>
      <c r="AA15" s="248"/>
    </row>
    <row r="16" spans="1:27" s="203" customFormat="1" ht="13.5" customHeight="1">
      <c r="A16" s="614"/>
      <c r="B16" s="206"/>
      <c r="C16" s="100" t="s">
        <v>564</v>
      </c>
      <c r="D16" s="33" t="s">
        <v>494</v>
      </c>
      <c r="E16" s="34">
        <v>1850</v>
      </c>
      <c r="F16" s="555"/>
      <c r="G16" s="347"/>
      <c r="H16" s="538"/>
      <c r="I16" s="249"/>
      <c r="J16" s="43"/>
      <c r="K16" s="33"/>
      <c r="L16" s="34"/>
      <c r="M16" s="348"/>
      <c r="N16" s="159"/>
      <c r="O16" s="264"/>
      <c r="P16" s="54"/>
      <c r="Q16" s="271"/>
      <c r="R16" s="186"/>
      <c r="S16" s="159"/>
      <c r="T16" s="43"/>
      <c r="U16" s="33"/>
      <c r="V16" s="250"/>
      <c r="W16" s="186"/>
      <c r="X16" s="193"/>
      <c r="Y16" s="37"/>
      <c r="Z16" s="247"/>
      <c r="AA16" s="248"/>
    </row>
    <row r="17" spans="1:27" s="203" customFormat="1" ht="13.5" customHeight="1">
      <c r="A17" s="614"/>
      <c r="B17" s="206"/>
      <c r="C17" s="18" t="s">
        <v>93</v>
      </c>
      <c r="D17" s="33" t="s">
        <v>494</v>
      </c>
      <c r="E17" s="34">
        <v>5100</v>
      </c>
      <c r="F17" s="555"/>
      <c r="G17" s="347"/>
      <c r="H17" s="538"/>
      <c r="I17" s="249"/>
      <c r="J17" s="43"/>
      <c r="K17" s="33"/>
      <c r="L17" s="34"/>
      <c r="M17" s="348"/>
      <c r="N17" s="159"/>
      <c r="O17" s="43"/>
      <c r="P17" s="33"/>
      <c r="Q17" s="250"/>
      <c r="R17" s="186"/>
      <c r="S17" s="159"/>
      <c r="T17" s="43"/>
      <c r="U17" s="33"/>
      <c r="V17" s="250"/>
      <c r="W17" s="186"/>
      <c r="X17" s="193"/>
      <c r="Y17" s="37"/>
      <c r="Z17" s="247"/>
      <c r="AA17" s="248"/>
    </row>
    <row r="18" spans="1:27" s="203" customFormat="1" ht="13.5" customHeight="1">
      <c r="A18" s="614"/>
      <c r="B18" s="206"/>
      <c r="C18" s="100" t="s">
        <v>94</v>
      </c>
      <c r="D18" s="33" t="s">
        <v>516</v>
      </c>
      <c r="E18" s="34">
        <v>1100</v>
      </c>
      <c r="F18" s="555"/>
      <c r="G18" s="347"/>
      <c r="H18" s="538"/>
      <c r="I18" s="249"/>
      <c r="J18" s="43"/>
      <c r="K18" s="33"/>
      <c r="L18" s="34"/>
      <c r="M18" s="348"/>
      <c r="N18" s="159"/>
      <c r="O18" s="264"/>
      <c r="P18" s="54"/>
      <c r="Q18" s="55"/>
      <c r="R18" s="538"/>
      <c r="S18" s="159"/>
      <c r="T18" s="43"/>
      <c r="U18" s="33"/>
      <c r="V18" s="250"/>
      <c r="W18" s="186"/>
      <c r="X18" s="193"/>
      <c r="Y18" s="37"/>
      <c r="Z18" s="247"/>
      <c r="AA18" s="248"/>
    </row>
    <row r="19" spans="1:27" s="203" customFormat="1" ht="13.5" customHeight="1">
      <c r="A19" s="614"/>
      <c r="B19" s="206"/>
      <c r="C19" s="18" t="s">
        <v>95</v>
      </c>
      <c r="D19" s="33" t="s">
        <v>516</v>
      </c>
      <c r="E19" s="34">
        <v>1700</v>
      </c>
      <c r="F19" s="555"/>
      <c r="G19" s="347"/>
      <c r="H19" s="538"/>
      <c r="I19" s="249"/>
      <c r="J19" s="43"/>
      <c r="K19" s="33"/>
      <c r="L19" s="34"/>
      <c r="M19" s="348"/>
      <c r="N19" s="159"/>
      <c r="O19" s="43"/>
      <c r="P19" s="33"/>
      <c r="Q19" s="34"/>
      <c r="R19" s="538"/>
      <c r="S19" s="159"/>
      <c r="T19" s="43"/>
      <c r="U19" s="33"/>
      <c r="V19" s="250"/>
      <c r="W19" s="186"/>
      <c r="X19" s="193"/>
      <c r="Y19" s="37"/>
      <c r="Z19" s="247"/>
      <c r="AA19" s="248"/>
    </row>
    <row r="20" spans="1:27" s="203" customFormat="1" ht="13.5" customHeight="1">
      <c r="A20" s="614"/>
      <c r="B20" s="206"/>
      <c r="C20" s="18" t="s">
        <v>96</v>
      </c>
      <c r="D20" s="33" t="s">
        <v>516</v>
      </c>
      <c r="E20" s="34">
        <v>5650</v>
      </c>
      <c r="F20" s="555"/>
      <c r="G20" s="347"/>
      <c r="H20" s="538"/>
      <c r="I20" s="249"/>
      <c r="J20" s="43"/>
      <c r="K20" s="33"/>
      <c r="L20" s="34"/>
      <c r="M20" s="348"/>
      <c r="N20" s="159"/>
      <c r="O20" s="43"/>
      <c r="P20" s="33"/>
      <c r="Q20" s="34"/>
      <c r="R20" s="348"/>
      <c r="S20" s="159"/>
      <c r="T20" s="43"/>
      <c r="U20" s="33"/>
      <c r="V20" s="250"/>
      <c r="W20" s="186"/>
      <c r="X20" s="193"/>
      <c r="Y20" s="37"/>
      <c r="Z20" s="247"/>
      <c r="AA20" s="248"/>
    </row>
    <row r="21" spans="1:27" s="203" customFormat="1" ht="13.5" customHeight="1">
      <c r="A21" s="614"/>
      <c r="B21" s="206"/>
      <c r="C21" s="220" t="s">
        <v>97</v>
      </c>
      <c r="D21" s="33" t="s">
        <v>516</v>
      </c>
      <c r="E21" s="34">
        <v>2050</v>
      </c>
      <c r="F21" s="555"/>
      <c r="G21" s="347"/>
      <c r="H21" s="538"/>
      <c r="I21" s="249"/>
      <c r="J21" s="43"/>
      <c r="K21" s="33"/>
      <c r="L21" s="34"/>
      <c r="M21" s="348"/>
      <c r="N21" s="159"/>
      <c r="O21" s="43"/>
      <c r="P21" s="33"/>
      <c r="Q21" s="34"/>
      <c r="R21" s="538"/>
      <c r="S21" s="159"/>
      <c r="T21" s="43"/>
      <c r="U21" s="33"/>
      <c r="V21" s="250"/>
      <c r="W21" s="186"/>
      <c r="X21" s="255"/>
      <c r="Y21" s="37"/>
      <c r="Z21" s="247"/>
      <c r="AA21" s="248"/>
    </row>
    <row r="22" spans="1:27" s="203" customFormat="1" ht="13.5" customHeight="1">
      <c r="A22" s="615"/>
      <c r="B22" s="206"/>
      <c r="C22" s="18" t="s">
        <v>363</v>
      </c>
      <c r="D22" s="33" t="s">
        <v>494</v>
      </c>
      <c r="E22" s="34">
        <v>4250</v>
      </c>
      <c r="F22" s="555"/>
      <c r="G22" s="347"/>
      <c r="H22" s="538"/>
      <c r="I22" s="249"/>
      <c r="J22" s="43"/>
      <c r="K22" s="33"/>
      <c r="L22" s="34"/>
      <c r="M22" s="348"/>
      <c r="N22" s="159"/>
      <c r="O22" s="43"/>
      <c r="P22" s="33"/>
      <c r="Q22" s="250"/>
      <c r="R22" s="186"/>
      <c r="S22" s="159"/>
      <c r="T22" s="43"/>
      <c r="U22" s="33"/>
      <c r="V22" s="250"/>
      <c r="W22" s="186"/>
      <c r="X22" s="193"/>
      <c r="Y22" s="37"/>
      <c r="Z22" s="247"/>
      <c r="AA22" s="248"/>
    </row>
    <row r="23" spans="1:27" s="203" customFormat="1" ht="13.5" customHeight="1">
      <c r="A23" s="787" t="s">
        <v>364</v>
      </c>
      <c r="B23" s="206"/>
      <c r="C23" s="18" t="s">
        <v>365</v>
      </c>
      <c r="D23" s="33" t="s">
        <v>516</v>
      </c>
      <c r="E23" s="34">
        <v>2250</v>
      </c>
      <c r="F23" s="555"/>
      <c r="G23" s="347"/>
      <c r="H23" s="538"/>
      <c r="I23" s="249"/>
      <c r="J23" s="43"/>
      <c r="K23" s="33"/>
      <c r="L23" s="34"/>
      <c r="M23" s="348"/>
      <c r="N23" s="159"/>
      <c r="O23" s="43"/>
      <c r="P23" s="33"/>
      <c r="Q23" s="250"/>
      <c r="R23" s="186"/>
      <c r="S23" s="159"/>
      <c r="T23" s="43"/>
      <c r="U23" s="33"/>
      <c r="V23" s="250"/>
      <c r="W23" s="186"/>
      <c r="X23" s="193"/>
      <c r="Y23" s="37"/>
      <c r="Z23" s="247"/>
      <c r="AA23" s="248"/>
    </row>
    <row r="24" spans="1:27" s="203" customFormat="1" ht="13.5" customHeight="1">
      <c r="A24" s="788"/>
      <c r="B24" s="206"/>
      <c r="C24" s="18" t="s">
        <v>366</v>
      </c>
      <c r="D24" s="33" t="s">
        <v>516</v>
      </c>
      <c r="E24" s="34">
        <v>2500</v>
      </c>
      <c r="F24" s="555"/>
      <c r="G24" s="347"/>
      <c r="H24" s="538"/>
      <c r="I24" s="249"/>
      <c r="J24" s="43"/>
      <c r="K24" s="33"/>
      <c r="L24" s="34"/>
      <c r="M24" s="348"/>
      <c r="N24" s="159"/>
      <c r="O24" s="43"/>
      <c r="P24" s="33"/>
      <c r="Q24" s="250"/>
      <c r="R24" s="186"/>
      <c r="S24" s="159"/>
      <c r="T24" s="43"/>
      <c r="U24" s="33"/>
      <c r="V24" s="250"/>
      <c r="W24" s="186"/>
      <c r="X24" s="193"/>
      <c r="Y24" s="37"/>
      <c r="Z24" s="247"/>
      <c r="AA24" s="248"/>
    </row>
    <row r="25" spans="1:27" s="203" customFormat="1" ht="13.5" customHeight="1">
      <c r="A25" s="788"/>
      <c r="B25" s="206"/>
      <c r="C25" s="18" t="s">
        <v>367</v>
      </c>
      <c r="D25" s="33" t="s">
        <v>516</v>
      </c>
      <c r="E25" s="34">
        <v>2600</v>
      </c>
      <c r="F25" s="555"/>
      <c r="G25" s="347"/>
      <c r="H25" s="538"/>
      <c r="I25" s="249"/>
      <c r="J25" s="43"/>
      <c r="K25" s="33"/>
      <c r="L25" s="34"/>
      <c r="M25" s="348"/>
      <c r="N25" s="159"/>
      <c r="O25" s="43"/>
      <c r="P25" s="33"/>
      <c r="Q25" s="250"/>
      <c r="R25" s="186"/>
      <c r="S25" s="159"/>
      <c r="T25" s="43"/>
      <c r="U25" s="33"/>
      <c r="V25" s="250"/>
      <c r="W25" s="186"/>
      <c r="X25" s="193"/>
      <c r="Y25" s="37"/>
      <c r="Z25" s="247"/>
      <c r="AA25" s="248"/>
    </row>
    <row r="26" spans="1:27" s="203" customFormat="1" ht="13.5" customHeight="1">
      <c r="A26" s="788"/>
      <c r="B26" s="206"/>
      <c r="C26" s="18" t="s">
        <v>368</v>
      </c>
      <c r="D26" s="33" t="s">
        <v>516</v>
      </c>
      <c r="E26" s="34">
        <v>2100</v>
      </c>
      <c r="F26" s="555"/>
      <c r="G26" s="347"/>
      <c r="H26" s="538"/>
      <c r="I26" s="249"/>
      <c r="J26" s="43"/>
      <c r="K26" s="33"/>
      <c r="L26" s="34"/>
      <c r="M26" s="348"/>
      <c r="N26" s="159"/>
      <c r="O26" s="251"/>
      <c r="P26" s="33"/>
      <c r="Q26" s="250"/>
      <c r="R26" s="186"/>
      <c r="S26" s="159"/>
      <c r="T26" s="43"/>
      <c r="U26" s="33"/>
      <c r="V26" s="250"/>
      <c r="W26" s="186"/>
      <c r="X26" s="193"/>
      <c r="Y26" s="37"/>
      <c r="Z26" s="247"/>
      <c r="AA26" s="248"/>
    </row>
    <row r="27" spans="1:27" s="203" customFormat="1" ht="13.5" customHeight="1">
      <c r="A27" s="789"/>
      <c r="B27" s="206"/>
      <c r="C27" s="18" t="s">
        <v>369</v>
      </c>
      <c r="D27" s="33" t="s">
        <v>516</v>
      </c>
      <c r="E27" s="34">
        <v>2100</v>
      </c>
      <c r="F27" s="555"/>
      <c r="G27" s="347"/>
      <c r="H27" s="538"/>
      <c r="I27" s="249"/>
      <c r="J27" s="43"/>
      <c r="K27" s="33"/>
      <c r="L27" s="34"/>
      <c r="M27" s="348"/>
      <c r="N27" s="159"/>
      <c r="O27" s="251"/>
      <c r="P27" s="33"/>
      <c r="Q27" s="250"/>
      <c r="R27" s="186"/>
      <c r="S27" s="159"/>
      <c r="T27" s="43"/>
      <c r="U27" s="33"/>
      <c r="V27" s="250"/>
      <c r="W27" s="186"/>
      <c r="X27" s="193"/>
      <c r="Y27" s="37"/>
      <c r="Z27" s="247"/>
      <c r="AA27" s="248"/>
    </row>
    <row r="28" spans="1:27" s="203" customFormat="1" ht="13.5" customHeight="1">
      <c r="A28" s="614"/>
      <c r="B28" s="206"/>
      <c r="C28" s="18" t="s">
        <v>499</v>
      </c>
      <c r="D28" s="33" t="s">
        <v>518</v>
      </c>
      <c r="E28" s="34">
        <v>1950</v>
      </c>
      <c r="F28" s="555"/>
      <c r="G28" s="347"/>
      <c r="H28" s="538"/>
      <c r="I28" s="249"/>
      <c r="J28" s="43"/>
      <c r="K28" s="33"/>
      <c r="L28" s="34"/>
      <c r="M28" s="348"/>
      <c r="N28" s="159"/>
      <c r="O28" s="43"/>
      <c r="P28" s="33"/>
      <c r="Q28" s="250"/>
      <c r="R28" s="186"/>
      <c r="S28" s="159"/>
      <c r="T28" s="43"/>
      <c r="U28" s="33"/>
      <c r="V28" s="250"/>
      <c r="W28" s="186"/>
      <c r="X28" s="193"/>
      <c r="Y28" s="37"/>
      <c r="Z28" s="247"/>
      <c r="AA28" s="248"/>
    </row>
    <row r="29" spans="1:27" s="203" customFormat="1" ht="13.5" customHeight="1">
      <c r="A29" s="614"/>
      <c r="B29" s="206"/>
      <c r="C29" s="610" t="s">
        <v>541</v>
      </c>
      <c r="D29" s="33" t="s">
        <v>494</v>
      </c>
      <c r="E29" s="34">
        <v>3750</v>
      </c>
      <c r="F29" s="194"/>
      <c r="G29" s="347"/>
      <c r="H29" s="348"/>
      <c r="I29" s="249"/>
      <c r="J29" s="43"/>
      <c r="K29" s="33"/>
      <c r="L29" s="34"/>
      <c r="M29" s="348"/>
      <c r="N29" s="159"/>
      <c r="O29" s="43"/>
      <c r="P29" s="33"/>
      <c r="Q29" s="250"/>
      <c r="R29" s="186"/>
      <c r="S29" s="159"/>
      <c r="T29" s="43"/>
      <c r="U29" s="33"/>
      <c r="V29" s="250"/>
      <c r="W29" s="186"/>
      <c r="X29" s="193"/>
      <c r="Y29" s="37"/>
      <c r="Z29" s="247"/>
      <c r="AA29" s="248"/>
    </row>
    <row r="30" spans="1:27" s="203" customFormat="1" ht="13.5" customHeight="1">
      <c r="A30" s="614"/>
      <c r="B30" s="206"/>
      <c r="C30" s="11"/>
      <c r="D30" s="33"/>
      <c r="E30" s="34"/>
      <c r="F30" s="194"/>
      <c r="G30" s="347"/>
      <c r="H30" s="348"/>
      <c r="I30" s="249"/>
      <c r="J30" s="43"/>
      <c r="K30" s="41"/>
      <c r="L30" s="34"/>
      <c r="M30" s="348"/>
      <c r="N30" s="159"/>
      <c r="O30" s="43"/>
      <c r="P30" s="33"/>
      <c r="Q30" s="250"/>
      <c r="R30" s="186"/>
      <c r="S30" s="159"/>
      <c r="T30" s="43"/>
      <c r="U30" s="33"/>
      <c r="V30" s="250"/>
      <c r="W30" s="186"/>
      <c r="X30" s="193"/>
      <c r="Y30" s="37"/>
      <c r="Z30" s="247"/>
      <c r="AA30" s="248"/>
    </row>
    <row r="31" spans="1:27" s="203" customFormat="1" ht="13.5" customHeight="1">
      <c r="A31" s="614"/>
      <c r="B31" s="206"/>
      <c r="C31" s="18"/>
      <c r="D31" s="33"/>
      <c r="E31" s="34"/>
      <c r="F31" s="194"/>
      <c r="G31" s="347"/>
      <c r="H31" s="348"/>
      <c r="I31" s="249"/>
      <c r="J31" s="43"/>
      <c r="K31" s="33"/>
      <c r="L31" s="34"/>
      <c r="M31" s="348"/>
      <c r="N31" s="159"/>
      <c r="O31" s="43"/>
      <c r="P31" s="33"/>
      <c r="Q31" s="250"/>
      <c r="R31" s="186"/>
      <c r="S31" s="159"/>
      <c r="T31" s="43"/>
      <c r="U31" s="33"/>
      <c r="V31" s="250"/>
      <c r="W31" s="186"/>
      <c r="X31" s="193"/>
      <c r="Y31" s="37"/>
      <c r="Z31" s="247"/>
      <c r="AA31" s="248"/>
    </row>
    <row r="32" spans="1:27" s="203" customFormat="1" ht="13.5" customHeight="1">
      <c r="A32" s="614"/>
      <c r="B32" s="206"/>
      <c r="C32" s="18"/>
      <c r="D32" s="33"/>
      <c r="E32" s="34"/>
      <c r="F32" s="194"/>
      <c r="G32" s="347"/>
      <c r="H32" s="348"/>
      <c r="I32" s="249"/>
      <c r="J32" s="43"/>
      <c r="K32" s="33"/>
      <c r="L32" s="34"/>
      <c r="M32" s="348"/>
      <c r="N32" s="159"/>
      <c r="O32" s="43"/>
      <c r="P32" s="33"/>
      <c r="Q32" s="250"/>
      <c r="R32" s="186"/>
      <c r="S32" s="159"/>
      <c r="T32" s="43"/>
      <c r="U32" s="33"/>
      <c r="V32" s="250"/>
      <c r="W32" s="186"/>
      <c r="X32" s="193"/>
      <c r="Y32" s="37"/>
      <c r="Z32" s="247"/>
      <c r="AA32" s="248"/>
    </row>
    <row r="33" spans="1:27" s="203" customFormat="1" ht="13.5" customHeight="1">
      <c r="A33" s="614"/>
      <c r="B33" s="206"/>
      <c r="C33" s="18"/>
      <c r="D33" s="33"/>
      <c r="E33" s="34"/>
      <c r="F33" s="194"/>
      <c r="G33" s="347"/>
      <c r="H33" s="348"/>
      <c r="I33" s="249"/>
      <c r="J33" s="43"/>
      <c r="K33" s="33"/>
      <c r="L33" s="34"/>
      <c r="M33" s="348"/>
      <c r="N33" s="159"/>
      <c r="O33" s="43"/>
      <c r="P33" s="33"/>
      <c r="Q33" s="250"/>
      <c r="R33" s="186"/>
      <c r="S33" s="159"/>
      <c r="T33" s="43"/>
      <c r="U33" s="33"/>
      <c r="V33" s="250"/>
      <c r="W33" s="186"/>
      <c r="X33" s="193"/>
      <c r="Y33" s="37"/>
      <c r="Z33" s="247"/>
      <c r="AA33" s="248"/>
    </row>
    <row r="34" spans="1:27" s="203" customFormat="1" ht="13.5" customHeight="1">
      <c r="A34" s="616"/>
      <c r="B34" s="209"/>
      <c r="C34" s="84"/>
      <c r="D34" s="85"/>
      <c r="E34" s="86"/>
      <c r="F34" s="195"/>
      <c r="G34" s="349"/>
      <c r="H34" s="351"/>
      <c r="I34" s="256"/>
      <c r="J34" s="257"/>
      <c r="K34" s="46"/>
      <c r="L34" s="47"/>
      <c r="M34" s="351"/>
      <c r="N34" s="160"/>
      <c r="O34" s="257"/>
      <c r="P34" s="46"/>
      <c r="Q34" s="258"/>
      <c r="R34" s="189"/>
      <c r="S34" s="160"/>
      <c r="T34" s="257"/>
      <c r="U34" s="46"/>
      <c r="V34" s="258"/>
      <c r="W34" s="189"/>
      <c r="X34" s="193"/>
      <c r="Y34" s="381"/>
      <c r="Z34" s="193"/>
      <c r="AA34" s="386"/>
    </row>
    <row r="35" spans="1:27" s="77" customFormat="1" ht="13.5" customHeight="1">
      <c r="A35" s="617"/>
      <c r="B35" s="62"/>
      <c r="C35" s="165" t="str">
        <f>CONCATENATE(FIXED(COUNTA(C5:C29),0,0),"　店")</f>
        <v>25　店</v>
      </c>
      <c r="D35" s="166"/>
      <c r="E35" s="94">
        <f>SUM(E5:E34)</f>
        <v>70600</v>
      </c>
      <c r="F35" s="123">
        <f>SUM(F5:F34)</f>
        <v>0</v>
      </c>
      <c r="G35" s="183"/>
      <c r="H35" s="260"/>
      <c r="I35" s="183"/>
      <c r="J35" s="165" t="str">
        <f>CONCATENATE(FIXED(COUNTA(J5:J34),0,0),"　店")</f>
        <v>8　店</v>
      </c>
      <c r="K35" s="166"/>
      <c r="L35" s="94">
        <f>SUM(L5:L34)</f>
        <v>10250</v>
      </c>
      <c r="M35" s="260">
        <f>SUM(M5:M34)</f>
        <v>0</v>
      </c>
      <c r="N35" s="261"/>
      <c r="O35" s="165" t="str">
        <f>CONCATENATE(FIXED(COUNTA(O5:O34),0,0),"　店")</f>
        <v>3　店</v>
      </c>
      <c r="P35" s="166"/>
      <c r="Q35" s="94">
        <f>SUM(Q5:Q34)</f>
        <v>2000</v>
      </c>
      <c r="R35" s="260">
        <f>SUM(R5:R34)</f>
        <v>0</v>
      </c>
      <c r="S35" s="261"/>
      <c r="T35" s="165" t="str">
        <f>CONCATENATE(FIXED(COUNTA(T5:T34),0,0),"　店")</f>
        <v>6　店</v>
      </c>
      <c r="U35" s="166"/>
      <c r="V35" s="94">
        <f>SUM(V5:V34)</f>
        <v>3450</v>
      </c>
      <c r="W35" s="260">
        <f>SUM(W5:W34)</f>
        <v>0</v>
      </c>
      <c r="X35" s="384"/>
      <c r="Y35" s="384"/>
      <c r="Z35" s="384"/>
      <c r="AA35" s="197"/>
    </row>
    <row r="36" spans="1:27" ht="13.5">
      <c r="A36" s="609" t="str">
        <f>'表紙'!$A$34</f>
        <v>平成29年後期（8月1日以降）</v>
      </c>
      <c r="X36" s="239"/>
      <c r="Y36" s="239"/>
      <c r="Z36" s="648">
        <f>SUM('表紙'!A34)</f>
        <v>0</v>
      </c>
      <c r="AA36" s="648"/>
    </row>
  </sheetData>
  <sheetProtection formatCells="0"/>
  <mergeCells count="14">
    <mergeCell ref="A23:A27"/>
    <mergeCell ref="Y2:AA2"/>
    <mergeCell ref="Z36:AA36"/>
    <mergeCell ref="B1:H2"/>
    <mergeCell ref="B4:E4"/>
    <mergeCell ref="L3:M3"/>
    <mergeCell ref="I4:L4"/>
    <mergeCell ref="X4:AA4"/>
    <mergeCell ref="S4:V4"/>
    <mergeCell ref="N4:Q4"/>
    <mergeCell ref="K1:Q1"/>
    <mergeCell ref="T1:X1"/>
    <mergeCell ref="K2:Q2"/>
    <mergeCell ref="T2:W2"/>
  </mergeCells>
  <dataValidations count="2">
    <dataValidation allowBlank="1" showInputMessage="1" sqref="Y1 I1:K2 A1:A2 B1 R1:R2"/>
    <dataValidation type="whole" operator="lessThanOrEqual" allowBlank="1" showInputMessage="1" showErrorMessage="1" sqref="R5:R34 M5:M34 H5:H34 W5:W34 F5:F34">
      <formula1>Q5</formula1>
    </dataValidation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ignoredErrors>
    <ignoredError sqref="K1:K2 B1 T1 Y2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7"/>
  <sheetViews>
    <sheetView showGridLines="0" showZeros="0" view="pageBreakPreview" zoomScale="103" zoomScaleSheetLayoutView="103" zoomScalePageLayoutView="0" workbookViewId="0" topLeftCell="A1">
      <selection activeCell="X29" sqref="X29"/>
    </sheetView>
  </sheetViews>
  <sheetFormatPr defaultColWidth="9.00390625" defaultRowHeight="13.5"/>
  <cols>
    <col min="1" max="1" width="7.625" style="397" customWidth="1"/>
    <col min="2" max="2" width="1.875" style="400" customWidth="1"/>
    <col min="3" max="3" width="9.625" style="484" customWidth="1"/>
    <col min="4" max="4" width="1.875" style="484" customWidth="1"/>
    <col min="5" max="5" width="6.625" style="485" customWidth="1"/>
    <col min="6" max="6" width="7.375" style="397" customWidth="1"/>
    <col min="7" max="7" width="5.625" style="486" customWidth="1"/>
    <col min="8" max="8" width="5.625" style="487" customWidth="1"/>
    <col min="9" max="9" width="0.37109375" style="397" customWidth="1"/>
    <col min="10" max="10" width="8.875" style="397" customWidth="1"/>
    <col min="11" max="11" width="2.125" style="397" customWidth="1"/>
    <col min="12" max="12" width="6.25390625" style="397" customWidth="1"/>
    <col min="13" max="13" width="6.25390625" style="407" customWidth="1"/>
    <col min="14" max="14" width="0.37109375" style="397" customWidth="1"/>
    <col min="15" max="15" width="8.875" style="397" customWidth="1"/>
    <col min="16" max="16" width="2.125" style="397" customWidth="1"/>
    <col min="17" max="17" width="6.25390625" style="397" customWidth="1"/>
    <col min="18" max="18" width="6.25390625" style="407" customWidth="1"/>
    <col min="19" max="19" width="0.37109375" style="397" customWidth="1"/>
    <col min="20" max="20" width="8.875" style="397" customWidth="1"/>
    <col min="21" max="21" width="2.125" style="397" customWidth="1"/>
    <col min="22" max="22" width="6.25390625" style="397" customWidth="1"/>
    <col min="23" max="23" width="6.25390625" style="407" customWidth="1"/>
    <col min="24" max="24" width="8.125" style="397" customWidth="1"/>
    <col min="25" max="25" width="2.125" style="397" customWidth="1"/>
    <col min="26" max="26" width="5.125" style="397" customWidth="1"/>
    <col min="27" max="27" width="6.125" style="397" customWidth="1"/>
    <col min="28" max="16384" width="9.00390625" style="397" customWidth="1"/>
  </cols>
  <sheetData>
    <row r="1" spans="1:27" ht="27" customHeight="1">
      <c r="A1" s="391" t="s">
        <v>250</v>
      </c>
      <c r="B1" s="797">
        <f>'表紙'!B1</f>
        <v>0</v>
      </c>
      <c r="C1" s="797"/>
      <c r="D1" s="797"/>
      <c r="E1" s="797"/>
      <c r="F1" s="797"/>
      <c r="G1" s="797"/>
      <c r="H1" s="798"/>
      <c r="I1" s="392" t="s">
        <v>251</v>
      </c>
      <c r="J1" s="393" t="s">
        <v>251</v>
      </c>
      <c r="K1" s="795">
        <f>'表紙'!G1</f>
        <v>0</v>
      </c>
      <c r="L1" s="795"/>
      <c r="M1" s="795"/>
      <c r="N1" s="795"/>
      <c r="O1" s="795"/>
      <c r="P1" s="795"/>
      <c r="Q1" s="795"/>
      <c r="R1" s="392" t="s">
        <v>347</v>
      </c>
      <c r="S1" s="394"/>
      <c r="T1" s="795">
        <f>'表紙'!M1</f>
        <v>0</v>
      </c>
      <c r="U1" s="795"/>
      <c r="V1" s="795"/>
      <c r="W1" s="795"/>
      <c r="X1" s="796"/>
      <c r="Y1" s="395" t="s">
        <v>348</v>
      </c>
      <c r="Z1" s="395"/>
      <c r="AA1" s="396"/>
    </row>
    <row r="2" spans="1:27" ht="27" customHeight="1">
      <c r="A2" s="398"/>
      <c r="B2" s="799"/>
      <c r="C2" s="799"/>
      <c r="D2" s="799"/>
      <c r="E2" s="799"/>
      <c r="F2" s="799"/>
      <c r="G2" s="799"/>
      <c r="H2" s="800"/>
      <c r="I2" s="392" t="s">
        <v>252</v>
      </c>
      <c r="J2" s="393" t="s">
        <v>252</v>
      </c>
      <c r="K2" s="795">
        <f>'表紙'!G2</f>
        <v>0</v>
      </c>
      <c r="L2" s="795"/>
      <c r="M2" s="795"/>
      <c r="N2" s="795"/>
      <c r="O2" s="795"/>
      <c r="P2" s="795"/>
      <c r="Q2" s="795"/>
      <c r="R2" s="392" t="s">
        <v>253</v>
      </c>
      <c r="S2" s="399"/>
      <c r="T2" s="791">
        <f>F24+H24+M24+R24+W24+F36+H36+M36+W36</f>
        <v>0</v>
      </c>
      <c r="U2" s="791"/>
      <c r="V2" s="791"/>
      <c r="W2" s="791"/>
      <c r="X2" s="579" t="s">
        <v>0</v>
      </c>
      <c r="Y2" s="801">
        <f>'表紙'!Q2</f>
        <v>0</v>
      </c>
      <c r="Z2" s="802"/>
      <c r="AA2" s="803"/>
    </row>
    <row r="3" spans="3:15" ht="24" customHeight="1">
      <c r="C3" s="401" t="s">
        <v>75</v>
      </c>
      <c r="D3" s="401"/>
      <c r="E3" s="401"/>
      <c r="F3" s="401"/>
      <c r="G3" s="402"/>
      <c r="H3" s="403"/>
      <c r="J3" s="404"/>
      <c r="K3" s="405" t="s">
        <v>3</v>
      </c>
      <c r="L3" s="807">
        <f>E24+G24+L24+Q24+V24</f>
        <v>36850</v>
      </c>
      <c r="M3" s="807"/>
      <c r="N3" s="404"/>
      <c r="O3" s="406" t="s">
        <v>0</v>
      </c>
    </row>
    <row r="4" spans="1:27" s="409" customFormat="1" ht="13.5" customHeight="1">
      <c r="A4" s="408" t="s">
        <v>2</v>
      </c>
      <c r="B4" s="626" t="s">
        <v>1</v>
      </c>
      <c r="C4" s="627"/>
      <c r="D4" s="627"/>
      <c r="E4" s="627"/>
      <c r="F4" s="378" t="s">
        <v>444</v>
      </c>
      <c r="G4" s="155"/>
      <c r="H4" s="379"/>
      <c r="I4" s="627" t="s">
        <v>4</v>
      </c>
      <c r="J4" s="627"/>
      <c r="K4" s="627"/>
      <c r="L4" s="627"/>
      <c r="M4" s="378" t="s">
        <v>444</v>
      </c>
      <c r="N4" s="626" t="s">
        <v>5</v>
      </c>
      <c r="O4" s="627"/>
      <c r="P4" s="627"/>
      <c r="Q4" s="627"/>
      <c r="R4" s="378" t="s">
        <v>444</v>
      </c>
      <c r="S4" s="626" t="s">
        <v>6</v>
      </c>
      <c r="T4" s="627"/>
      <c r="U4" s="627"/>
      <c r="V4" s="627"/>
      <c r="W4" s="378" t="s">
        <v>444</v>
      </c>
      <c r="X4" s="627"/>
      <c r="Y4" s="627"/>
      <c r="Z4" s="627"/>
      <c r="AA4" s="628"/>
    </row>
    <row r="5" spans="1:27" ht="13.5" customHeight="1">
      <c r="A5" s="410"/>
      <c r="B5" s="411"/>
      <c r="C5" s="412" t="s">
        <v>98</v>
      </c>
      <c r="D5" s="117" t="s">
        <v>519</v>
      </c>
      <c r="E5" s="413">
        <v>2550</v>
      </c>
      <c r="F5" s="556"/>
      <c r="G5" s="414"/>
      <c r="H5" s="557"/>
      <c r="I5" s="416"/>
      <c r="J5" s="276" t="s">
        <v>204</v>
      </c>
      <c r="K5" s="417"/>
      <c r="L5" s="413">
        <v>1300</v>
      </c>
      <c r="M5" s="557"/>
      <c r="N5" s="418"/>
      <c r="O5" s="276" t="s">
        <v>207</v>
      </c>
      <c r="P5" s="117" t="s">
        <v>500</v>
      </c>
      <c r="Q5" s="306">
        <v>1700</v>
      </c>
      <c r="R5" s="419"/>
      <c r="S5" s="418"/>
      <c r="T5" s="276" t="s">
        <v>204</v>
      </c>
      <c r="U5" s="417"/>
      <c r="V5" s="413">
        <v>600</v>
      </c>
      <c r="W5" s="557"/>
      <c r="X5" s="420" t="s">
        <v>555</v>
      </c>
      <c r="Y5" s="421"/>
      <c r="Z5" s="422"/>
      <c r="AA5" s="423"/>
    </row>
    <row r="6" spans="1:27" ht="13.5" customHeight="1">
      <c r="A6" s="424"/>
      <c r="B6" s="387"/>
      <c r="C6" s="425" t="s">
        <v>99</v>
      </c>
      <c r="D6" s="117" t="s">
        <v>506</v>
      </c>
      <c r="E6" s="388">
        <v>1500</v>
      </c>
      <c r="F6" s="535"/>
      <c r="G6" s="363"/>
      <c r="H6" s="558"/>
      <c r="I6" s="427"/>
      <c r="J6" s="265" t="s">
        <v>315</v>
      </c>
      <c r="K6" s="117"/>
      <c r="L6" s="388">
        <v>1350</v>
      </c>
      <c r="M6" s="558"/>
      <c r="N6" s="428"/>
      <c r="O6" s="265"/>
      <c r="P6" s="117"/>
      <c r="Q6" s="311"/>
      <c r="R6" s="429"/>
      <c r="S6" s="428"/>
      <c r="T6" s="265" t="s">
        <v>206</v>
      </c>
      <c r="U6" s="117"/>
      <c r="V6" s="388">
        <v>350</v>
      </c>
      <c r="W6" s="558"/>
      <c r="X6" s="430" t="s">
        <v>556</v>
      </c>
      <c r="Y6" s="431"/>
      <c r="Z6" s="432"/>
      <c r="AA6" s="433"/>
    </row>
    <row r="7" spans="1:27" ht="13.5" customHeight="1">
      <c r="A7" s="424"/>
      <c r="B7" s="387"/>
      <c r="C7" s="425" t="s">
        <v>100</v>
      </c>
      <c r="D7" s="117" t="s">
        <v>506</v>
      </c>
      <c r="E7" s="388">
        <v>1150</v>
      </c>
      <c r="F7" s="535"/>
      <c r="G7" s="363"/>
      <c r="H7" s="558"/>
      <c r="I7" s="427"/>
      <c r="J7" s="265" t="s">
        <v>205</v>
      </c>
      <c r="K7" s="117"/>
      <c r="L7" s="388">
        <v>1000</v>
      </c>
      <c r="M7" s="558"/>
      <c r="N7" s="428"/>
      <c r="O7" s="265"/>
      <c r="P7" s="117"/>
      <c r="Q7" s="311"/>
      <c r="R7" s="429"/>
      <c r="S7" s="428"/>
      <c r="T7" s="265"/>
      <c r="U7" s="117"/>
      <c r="V7" s="311"/>
      <c r="W7" s="429"/>
      <c r="X7" s="430" t="s">
        <v>557</v>
      </c>
      <c r="Y7" s="431"/>
      <c r="Z7" s="432"/>
      <c r="AA7" s="433"/>
    </row>
    <row r="8" spans="1:27" ht="13.5" customHeight="1">
      <c r="A8" s="424"/>
      <c r="B8" s="387"/>
      <c r="C8" s="425" t="s">
        <v>101</v>
      </c>
      <c r="D8" s="117" t="s">
        <v>506</v>
      </c>
      <c r="E8" s="388">
        <v>1900</v>
      </c>
      <c r="F8" s="535"/>
      <c r="G8" s="363"/>
      <c r="H8" s="558"/>
      <c r="I8" s="427"/>
      <c r="J8" s="265"/>
      <c r="K8" s="117"/>
      <c r="L8" s="311"/>
      <c r="M8" s="429"/>
      <c r="N8" s="428"/>
      <c r="O8" s="265"/>
      <c r="P8" s="117"/>
      <c r="Q8" s="311"/>
      <c r="R8" s="429"/>
      <c r="S8" s="428"/>
      <c r="T8" s="265"/>
      <c r="U8" s="117"/>
      <c r="V8" s="311"/>
      <c r="W8" s="429"/>
      <c r="X8" s="430"/>
      <c r="Y8" s="431"/>
      <c r="Z8" s="432"/>
      <c r="AA8" s="433"/>
    </row>
    <row r="9" spans="1:27" ht="13.5" customHeight="1">
      <c r="A9" s="424"/>
      <c r="B9" s="387"/>
      <c r="C9" s="425" t="s">
        <v>102</v>
      </c>
      <c r="D9" s="117" t="s">
        <v>506</v>
      </c>
      <c r="E9" s="388">
        <v>1600</v>
      </c>
      <c r="F9" s="535"/>
      <c r="G9" s="363"/>
      <c r="H9" s="558"/>
      <c r="I9" s="427"/>
      <c r="J9" s="265"/>
      <c r="K9" s="117"/>
      <c r="L9" s="311"/>
      <c r="M9" s="429"/>
      <c r="N9" s="428"/>
      <c r="O9" s="265"/>
      <c r="P9" s="117"/>
      <c r="Q9" s="311"/>
      <c r="R9" s="429"/>
      <c r="S9" s="428"/>
      <c r="T9" s="265"/>
      <c r="U9" s="117"/>
      <c r="V9" s="311"/>
      <c r="W9" s="429"/>
      <c r="X9" s="430"/>
      <c r="Y9" s="431"/>
      <c r="Z9" s="432"/>
      <c r="AA9" s="433"/>
    </row>
    <row r="10" spans="1:27" ht="13.5" customHeight="1">
      <c r="A10" s="424"/>
      <c r="B10" s="387"/>
      <c r="C10" s="425" t="s">
        <v>307</v>
      </c>
      <c r="D10" s="117" t="s">
        <v>506</v>
      </c>
      <c r="E10" s="388">
        <v>2400</v>
      </c>
      <c r="F10" s="535"/>
      <c r="G10" s="363"/>
      <c r="H10" s="558"/>
      <c r="I10" s="427"/>
      <c r="J10" s="265"/>
      <c r="K10" s="117"/>
      <c r="L10" s="311"/>
      <c r="M10" s="429"/>
      <c r="N10" s="428"/>
      <c r="O10" s="265"/>
      <c r="P10" s="117"/>
      <c r="Q10" s="311"/>
      <c r="R10" s="429"/>
      <c r="S10" s="428"/>
      <c r="T10" s="265"/>
      <c r="U10" s="117"/>
      <c r="V10" s="311"/>
      <c r="W10" s="429"/>
      <c r="X10" s="430"/>
      <c r="Y10" s="431"/>
      <c r="Z10" s="432"/>
      <c r="AA10" s="433"/>
    </row>
    <row r="11" spans="1:27" ht="13.5" customHeight="1">
      <c r="A11" s="424"/>
      <c r="B11" s="387"/>
      <c r="C11" s="425" t="s">
        <v>450</v>
      </c>
      <c r="D11" s="117" t="s">
        <v>506</v>
      </c>
      <c r="E11" s="388">
        <v>1450</v>
      </c>
      <c r="F11" s="535"/>
      <c r="G11" s="363"/>
      <c r="H11" s="558"/>
      <c r="I11" s="427"/>
      <c r="J11" s="265"/>
      <c r="K11" s="117"/>
      <c r="L11" s="311"/>
      <c r="M11" s="429"/>
      <c r="N11" s="428"/>
      <c r="O11" s="265"/>
      <c r="P11" s="117"/>
      <c r="Q11" s="311"/>
      <c r="R11" s="429"/>
      <c r="S11" s="428"/>
      <c r="T11" s="265"/>
      <c r="U11" s="117"/>
      <c r="V11" s="311"/>
      <c r="W11" s="429"/>
      <c r="X11" s="434"/>
      <c r="Y11" s="435"/>
      <c r="Z11" s="432"/>
      <c r="AA11" s="433"/>
    </row>
    <row r="12" spans="1:27" ht="13.5" customHeight="1">
      <c r="A12" s="424"/>
      <c r="B12" s="387"/>
      <c r="C12" s="425" t="s">
        <v>103</v>
      </c>
      <c r="D12" s="117" t="s">
        <v>506</v>
      </c>
      <c r="E12" s="388">
        <v>3600</v>
      </c>
      <c r="F12" s="535"/>
      <c r="G12" s="363"/>
      <c r="H12" s="558"/>
      <c r="I12" s="427"/>
      <c r="J12" s="265"/>
      <c r="K12" s="117"/>
      <c r="L12" s="311"/>
      <c r="M12" s="429"/>
      <c r="N12" s="428"/>
      <c r="O12" s="265"/>
      <c r="P12" s="117"/>
      <c r="Q12" s="311"/>
      <c r="R12" s="429"/>
      <c r="S12" s="428"/>
      <c r="T12" s="265"/>
      <c r="U12" s="117"/>
      <c r="V12" s="311"/>
      <c r="W12" s="429"/>
      <c r="X12" s="436"/>
      <c r="Y12" s="431"/>
      <c r="Z12" s="432"/>
      <c r="AA12" s="433"/>
    </row>
    <row r="13" spans="1:27" ht="13.5" customHeight="1">
      <c r="A13" s="424"/>
      <c r="B13" s="387"/>
      <c r="C13" s="425" t="s">
        <v>340</v>
      </c>
      <c r="D13" s="117" t="s">
        <v>506</v>
      </c>
      <c r="E13" s="388">
        <v>1450</v>
      </c>
      <c r="F13" s="535"/>
      <c r="G13" s="363"/>
      <c r="H13" s="558"/>
      <c r="I13" s="427"/>
      <c r="J13" s="265"/>
      <c r="K13" s="117"/>
      <c r="L13" s="311"/>
      <c r="M13" s="429"/>
      <c r="N13" s="428"/>
      <c r="O13" s="265"/>
      <c r="P13" s="117"/>
      <c r="Q13" s="311"/>
      <c r="R13" s="429"/>
      <c r="S13" s="428"/>
      <c r="T13" s="265"/>
      <c r="U13" s="117"/>
      <c r="V13" s="311"/>
      <c r="W13" s="429"/>
      <c r="X13" s="430"/>
      <c r="Y13" s="431"/>
      <c r="Z13" s="432"/>
      <c r="AA13" s="433"/>
    </row>
    <row r="14" spans="1:27" ht="13.5" customHeight="1">
      <c r="A14" s="424"/>
      <c r="B14" s="387"/>
      <c r="C14" s="425" t="s">
        <v>104</v>
      </c>
      <c r="D14" s="117" t="s">
        <v>506</v>
      </c>
      <c r="E14" s="388">
        <v>1550</v>
      </c>
      <c r="F14" s="535"/>
      <c r="G14" s="363"/>
      <c r="H14" s="558"/>
      <c r="I14" s="427"/>
      <c r="J14" s="265"/>
      <c r="K14" s="117"/>
      <c r="L14" s="311"/>
      <c r="M14" s="429"/>
      <c r="N14" s="428"/>
      <c r="O14" s="265"/>
      <c r="P14" s="117"/>
      <c r="Q14" s="311"/>
      <c r="R14" s="429"/>
      <c r="S14" s="428"/>
      <c r="T14" s="265"/>
      <c r="U14" s="117"/>
      <c r="V14" s="311"/>
      <c r="W14" s="429"/>
      <c r="X14" s="430"/>
      <c r="Y14" s="431"/>
      <c r="Z14" s="432"/>
      <c r="AA14" s="433"/>
    </row>
    <row r="15" spans="1:27" ht="13.5" customHeight="1">
      <c r="A15" s="804" t="s">
        <v>415</v>
      </c>
      <c r="B15" s="387"/>
      <c r="C15" s="425" t="s">
        <v>416</v>
      </c>
      <c r="D15" s="117" t="s">
        <v>506</v>
      </c>
      <c r="E15" s="388">
        <v>1100</v>
      </c>
      <c r="F15" s="535"/>
      <c r="G15" s="363"/>
      <c r="H15" s="558"/>
      <c r="I15" s="427"/>
      <c r="J15" s="265"/>
      <c r="K15" s="117"/>
      <c r="L15" s="311"/>
      <c r="M15" s="429"/>
      <c r="N15" s="428"/>
      <c r="O15" s="265"/>
      <c r="P15" s="117"/>
      <c r="Q15" s="311"/>
      <c r="R15" s="429"/>
      <c r="S15" s="428"/>
      <c r="T15" s="265"/>
      <c r="U15" s="117"/>
      <c r="V15" s="311"/>
      <c r="W15" s="429"/>
      <c r="X15" s="430"/>
      <c r="Y15" s="431"/>
      <c r="Z15" s="432"/>
      <c r="AA15" s="433"/>
    </row>
    <row r="16" spans="1:27" ht="13.5" customHeight="1">
      <c r="A16" s="805"/>
      <c r="B16" s="387"/>
      <c r="C16" s="425" t="s">
        <v>417</v>
      </c>
      <c r="D16" s="117" t="s">
        <v>506</v>
      </c>
      <c r="E16" s="388">
        <v>1200</v>
      </c>
      <c r="F16" s="535"/>
      <c r="G16" s="363"/>
      <c r="H16" s="558"/>
      <c r="I16" s="427"/>
      <c r="J16" s="265"/>
      <c r="K16" s="117"/>
      <c r="L16" s="311"/>
      <c r="M16" s="429"/>
      <c r="N16" s="428"/>
      <c r="O16" s="265"/>
      <c r="P16" s="117"/>
      <c r="Q16" s="311"/>
      <c r="R16" s="429"/>
      <c r="S16" s="428"/>
      <c r="T16" s="265"/>
      <c r="U16" s="117"/>
      <c r="V16" s="311"/>
      <c r="W16" s="429"/>
      <c r="X16" s="437"/>
      <c r="Y16" s="431"/>
      <c r="Z16" s="432"/>
      <c r="AA16" s="433"/>
    </row>
    <row r="17" spans="1:27" ht="13.5" customHeight="1">
      <c r="A17" s="806"/>
      <c r="B17" s="387"/>
      <c r="C17" s="425" t="s">
        <v>418</v>
      </c>
      <c r="D17" s="117" t="s">
        <v>506</v>
      </c>
      <c r="E17" s="388">
        <v>900</v>
      </c>
      <c r="F17" s="535"/>
      <c r="G17" s="363"/>
      <c r="H17" s="558"/>
      <c r="I17" s="427"/>
      <c r="J17" s="265"/>
      <c r="K17" s="117"/>
      <c r="L17" s="311"/>
      <c r="M17" s="429"/>
      <c r="N17" s="428"/>
      <c r="O17" s="265"/>
      <c r="P17" s="117"/>
      <c r="Q17" s="311"/>
      <c r="R17" s="429"/>
      <c r="S17" s="428"/>
      <c r="T17" s="265"/>
      <c r="U17" s="117"/>
      <c r="V17" s="311"/>
      <c r="W17" s="429"/>
      <c r="X17" s="430"/>
      <c r="Y17" s="431"/>
      <c r="Z17" s="432"/>
      <c r="AA17" s="433"/>
    </row>
    <row r="18" spans="1:27" ht="13.5" customHeight="1">
      <c r="A18" s="424"/>
      <c r="B18" s="387"/>
      <c r="C18" s="425" t="s">
        <v>419</v>
      </c>
      <c r="D18" s="117" t="s">
        <v>506</v>
      </c>
      <c r="E18" s="388">
        <v>3200</v>
      </c>
      <c r="F18" s="535"/>
      <c r="G18" s="363"/>
      <c r="H18" s="558"/>
      <c r="I18" s="427"/>
      <c r="J18" s="265"/>
      <c r="K18" s="117"/>
      <c r="L18" s="311"/>
      <c r="M18" s="429"/>
      <c r="N18" s="428"/>
      <c r="O18" s="265"/>
      <c r="P18" s="117"/>
      <c r="Q18" s="311"/>
      <c r="R18" s="429"/>
      <c r="S18" s="428"/>
      <c r="T18" s="265"/>
      <c r="U18" s="117"/>
      <c r="V18" s="311"/>
      <c r="W18" s="429"/>
      <c r="X18" s="430"/>
      <c r="Y18" s="431"/>
      <c r="Z18" s="432"/>
      <c r="AA18" s="433"/>
    </row>
    <row r="19" spans="1:27" ht="13.5" customHeight="1">
      <c r="A19" s="424"/>
      <c r="B19" s="387"/>
      <c r="C19" s="425" t="s">
        <v>105</v>
      </c>
      <c r="D19" s="117" t="s">
        <v>506</v>
      </c>
      <c r="E19" s="388">
        <v>1800</v>
      </c>
      <c r="F19" s="535"/>
      <c r="G19" s="363"/>
      <c r="H19" s="558"/>
      <c r="I19" s="427"/>
      <c r="J19" s="265"/>
      <c r="K19" s="117"/>
      <c r="L19" s="311"/>
      <c r="M19" s="429"/>
      <c r="N19" s="428"/>
      <c r="O19" s="265"/>
      <c r="P19" s="117"/>
      <c r="Q19" s="409"/>
      <c r="R19" s="429"/>
      <c r="S19" s="428"/>
      <c r="T19" s="265"/>
      <c r="U19" s="117"/>
      <c r="V19" s="311"/>
      <c r="W19" s="429"/>
      <c r="X19" s="430"/>
      <c r="Y19" s="431"/>
      <c r="Z19" s="432"/>
      <c r="AA19" s="433"/>
    </row>
    <row r="20" spans="1:27" ht="13.5" customHeight="1">
      <c r="A20" s="424"/>
      <c r="B20" s="387"/>
      <c r="C20" s="425" t="s">
        <v>420</v>
      </c>
      <c r="D20" s="117" t="s">
        <v>506</v>
      </c>
      <c r="E20" s="388">
        <v>1700</v>
      </c>
      <c r="F20" s="535"/>
      <c r="G20" s="363"/>
      <c r="H20" s="558"/>
      <c r="I20" s="427"/>
      <c r="J20" s="265"/>
      <c r="K20" s="117"/>
      <c r="L20" s="311"/>
      <c r="M20" s="429"/>
      <c r="N20" s="428"/>
      <c r="O20" s="265"/>
      <c r="P20" s="117"/>
      <c r="Q20" s="438"/>
      <c r="R20" s="429"/>
      <c r="S20" s="428"/>
      <c r="T20" s="265"/>
      <c r="U20" s="117"/>
      <c r="V20" s="311"/>
      <c r="W20" s="429"/>
      <c r="X20" s="430"/>
      <c r="Y20" s="431"/>
      <c r="Z20" s="432"/>
      <c r="AA20" s="433"/>
    </row>
    <row r="21" spans="1:27" ht="13.5" customHeight="1">
      <c r="A21" s="424"/>
      <c r="B21" s="387"/>
      <c r="C21" s="425" t="s">
        <v>421</v>
      </c>
      <c r="D21" s="117" t="s">
        <v>506</v>
      </c>
      <c r="E21" s="388">
        <v>1500</v>
      </c>
      <c r="F21" s="535"/>
      <c r="G21" s="363"/>
      <c r="H21" s="558"/>
      <c r="I21" s="427"/>
      <c r="J21" s="265"/>
      <c r="K21" s="117"/>
      <c r="L21" s="311"/>
      <c r="M21" s="429"/>
      <c r="N21" s="428"/>
      <c r="O21" s="439"/>
      <c r="P21" s="440"/>
      <c r="Q21" s="441"/>
      <c r="R21" s="442"/>
      <c r="S21" s="428"/>
      <c r="T21" s="265"/>
      <c r="U21" s="117"/>
      <c r="V21" s="311"/>
      <c r="W21" s="429"/>
      <c r="X21" s="430"/>
      <c r="Y21" s="431"/>
      <c r="Z21" s="432"/>
      <c r="AA21" s="433"/>
    </row>
    <row r="22" spans="1:27" ht="13.5" customHeight="1">
      <c r="A22" s="424"/>
      <c r="B22" s="387"/>
      <c r="C22" s="443"/>
      <c r="D22" s="117"/>
      <c r="E22" s="388"/>
      <c r="F22" s="389"/>
      <c r="G22" s="363"/>
      <c r="H22" s="426"/>
      <c r="I22" s="427"/>
      <c r="J22" s="265"/>
      <c r="K22" s="117"/>
      <c r="L22" s="311"/>
      <c r="M22" s="429"/>
      <c r="N22" s="428"/>
      <c r="O22" s="265"/>
      <c r="P22" s="117"/>
      <c r="Q22" s="388"/>
      <c r="R22" s="426"/>
      <c r="S22" s="428"/>
      <c r="T22" s="265"/>
      <c r="U22" s="117"/>
      <c r="V22" s="311"/>
      <c r="W22" s="429"/>
      <c r="X22" s="430"/>
      <c r="Y22" s="431"/>
      <c r="Z22" s="432"/>
      <c r="AA22" s="433"/>
    </row>
    <row r="23" spans="1:27" ht="13.5" customHeight="1">
      <c r="A23" s="444"/>
      <c r="B23" s="445"/>
      <c r="C23" s="446"/>
      <c r="D23" s="440"/>
      <c r="E23" s="447"/>
      <c r="F23" s="448"/>
      <c r="G23" s="449"/>
      <c r="H23" s="450"/>
      <c r="I23" s="451"/>
      <c r="J23" s="439"/>
      <c r="K23" s="440"/>
      <c r="L23" s="452"/>
      <c r="M23" s="453"/>
      <c r="N23" s="312"/>
      <c r="O23" s="439"/>
      <c r="P23" s="440"/>
      <c r="Q23" s="447"/>
      <c r="R23" s="450"/>
      <c r="S23" s="312"/>
      <c r="T23" s="439"/>
      <c r="U23" s="440"/>
      <c r="V23" s="452"/>
      <c r="W23" s="453"/>
      <c r="X23" s="430"/>
      <c r="Y23" s="431"/>
      <c r="Z23" s="432"/>
      <c r="AA23" s="433"/>
    </row>
    <row r="24" spans="1:27" s="465" customFormat="1" ht="13.5" customHeight="1">
      <c r="A24" s="454"/>
      <c r="B24" s="455"/>
      <c r="C24" s="456" t="str">
        <f>CONCATENATE(FIXED(COUNTA(C5:C23),0,0),"　店")</f>
        <v>17　店</v>
      </c>
      <c r="D24" s="457"/>
      <c r="E24" s="458">
        <f>SUM(E5:E23)</f>
        <v>30550</v>
      </c>
      <c r="F24" s="233">
        <f>SUM(F5:F23)</f>
        <v>0</v>
      </c>
      <c r="G24" s="459"/>
      <c r="H24" s="460"/>
      <c r="I24" s="459"/>
      <c r="J24" s="456" t="str">
        <f>CONCATENATE(FIXED(COUNTA(J5:J23),0,0),"　店")</f>
        <v>3　店</v>
      </c>
      <c r="K24" s="457"/>
      <c r="L24" s="458">
        <f>SUM(L5:L23)</f>
        <v>3650</v>
      </c>
      <c r="M24" s="460">
        <f>SUM(M5:M23)</f>
        <v>0</v>
      </c>
      <c r="N24" s="461"/>
      <c r="O24" s="456" t="str">
        <f>CONCATENATE(FIXED(COUNTA(O5:O23),0,0),"　店")</f>
        <v>1　店</v>
      </c>
      <c r="P24" s="457"/>
      <c r="Q24" s="458">
        <f>SUM(Q5:Q23)</f>
        <v>1700</v>
      </c>
      <c r="R24" s="460">
        <f>SUM(R5:R23)</f>
        <v>0</v>
      </c>
      <c r="S24" s="461"/>
      <c r="T24" s="456" t="str">
        <f>CONCATENATE(FIXED(COUNTA(T5:T23),0,0),"　店")</f>
        <v>2　店</v>
      </c>
      <c r="U24" s="457"/>
      <c r="V24" s="458">
        <f>SUM(V5:V23)</f>
        <v>950</v>
      </c>
      <c r="W24" s="460">
        <f>SUM(W5:W23)</f>
        <v>0</v>
      </c>
      <c r="X24" s="462"/>
      <c r="Y24" s="462"/>
      <c r="Z24" s="463"/>
      <c r="AA24" s="464"/>
    </row>
    <row r="25" spans="3:15" ht="24" customHeight="1">
      <c r="C25" s="401" t="s">
        <v>76</v>
      </c>
      <c r="D25" s="401"/>
      <c r="E25" s="401"/>
      <c r="F25" s="401"/>
      <c r="G25" s="402"/>
      <c r="H25" s="403"/>
      <c r="J25" s="404"/>
      <c r="K25" s="405" t="s">
        <v>3</v>
      </c>
      <c r="L25" s="807">
        <f>E36+G36+L36+Q36+V36</f>
        <v>21800</v>
      </c>
      <c r="M25" s="807"/>
      <c r="N25" s="404"/>
      <c r="O25" s="406" t="s">
        <v>0</v>
      </c>
    </row>
    <row r="26" spans="1:27" s="409" customFormat="1" ht="13.5" customHeight="1">
      <c r="A26" s="408" t="s">
        <v>2</v>
      </c>
      <c r="B26" s="626" t="s">
        <v>1</v>
      </c>
      <c r="C26" s="627"/>
      <c r="D26" s="627"/>
      <c r="E26" s="627"/>
      <c r="F26" s="378" t="s">
        <v>444</v>
      </c>
      <c r="G26" s="155"/>
      <c r="H26" s="379"/>
      <c r="I26" s="627" t="s">
        <v>4</v>
      </c>
      <c r="J26" s="627"/>
      <c r="K26" s="627"/>
      <c r="L26" s="627"/>
      <c r="M26" s="378" t="s">
        <v>444</v>
      </c>
      <c r="N26" s="626" t="s">
        <v>5</v>
      </c>
      <c r="O26" s="627"/>
      <c r="P26" s="627"/>
      <c r="Q26" s="627"/>
      <c r="R26" s="378" t="s">
        <v>444</v>
      </c>
      <c r="S26" s="626" t="s">
        <v>6</v>
      </c>
      <c r="T26" s="627"/>
      <c r="U26" s="627"/>
      <c r="V26" s="627"/>
      <c r="W26" s="378" t="s">
        <v>444</v>
      </c>
      <c r="X26" s="627"/>
      <c r="Y26" s="627"/>
      <c r="Z26" s="627"/>
      <c r="AA26" s="628"/>
    </row>
    <row r="27" spans="1:27" ht="13.5" customHeight="1">
      <c r="A27" s="410"/>
      <c r="B27" s="411"/>
      <c r="C27" s="412" t="s">
        <v>422</v>
      </c>
      <c r="D27" s="417" t="s">
        <v>506</v>
      </c>
      <c r="E27" s="388">
        <v>1900</v>
      </c>
      <c r="F27" s="556"/>
      <c r="G27" s="414"/>
      <c r="H27" s="557"/>
      <c r="I27" s="416"/>
      <c r="J27" s="276" t="s">
        <v>208</v>
      </c>
      <c r="K27" s="417"/>
      <c r="L27" s="413">
        <v>3150</v>
      </c>
      <c r="M27" s="557"/>
      <c r="N27" s="418"/>
      <c r="O27" s="276"/>
      <c r="P27" s="417"/>
      <c r="Q27" s="306"/>
      <c r="R27" s="419"/>
      <c r="S27" s="418"/>
      <c r="T27" s="276" t="s">
        <v>558</v>
      </c>
      <c r="U27" s="417"/>
      <c r="V27" s="413">
        <v>500</v>
      </c>
      <c r="W27" s="557"/>
      <c r="X27" s="420" t="s">
        <v>341</v>
      </c>
      <c r="Y27" s="466"/>
      <c r="Z27" s="466"/>
      <c r="AA27" s="467"/>
    </row>
    <row r="28" spans="1:27" ht="13.5">
      <c r="A28" s="424"/>
      <c r="B28" s="387"/>
      <c r="C28" s="425" t="s">
        <v>423</v>
      </c>
      <c r="D28" s="117" t="s">
        <v>506</v>
      </c>
      <c r="E28" s="388">
        <v>4050</v>
      </c>
      <c r="F28" s="535"/>
      <c r="G28" s="363"/>
      <c r="H28" s="558"/>
      <c r="I28" s="427"/>
      <c r="J28" s="265"/>
      <c r="K28" s="117"/>
      <c r="L28" s="388"/>
      <c r="M28" s="558"/>
      <c r="N28" s="428"/>
      <c r="O28" s="265"/>
      <c r="P28" s="117"/>
      <c r="Q28" s="311"/>
      <c r="R28" s="429"/>
      <c r="S28" s="428"/>
      <c r="T28" s="265" t="s">
        <v>209</v>
      </c>
      <c r="U28" s="117"/>
      <c r="V28" s="388">
        <v>300</v>
      </c>
      <c r="W28" s="558"/>
      <c r="X28" s="468" t="s">
        <v>574</v>
      </c>
      <c r="Y28" s="469"/>
      <c r="Z28" s="469"/>
      <c r="AA28" s="470"/>
    </row>
    <row r="29" spans="1:27" ht="13.5">
      <c r="A29" s="424"/>
      <c r="B29" s="387"/>
      <c r="C29" s="265" t="s">
        <v>424</v>
      </c>
      <c r="D29" s="117" t="s">
        <v>506</v>
      </c>
      <c r="E29" s="388">
        <v>2400</v>
      </c>
      <c r="F29" s="535"/>
      <c r="G29" s="363"/>
      <c r="H29" s="558"/>
      <c r="I29" s="427"/>
      <c r="J29" s="265"/>
      <c r="K29" s="117"/>
      <c r="L29" s="388"/>
      <c r="M29" s="426"/>
      <c r="N29" s="428"/>
      <c r="O29" s="471"/>
      <c r="P29" s="117"/>
      <c r="Q29" s="311"/>
      <c r="R29" s="429"/>
      <c r="S29" s="428"/>
      <c r="T29" s="265"/>
      <c r="U29" s="117"/>
      <c r="V29" s="388"/>
      <c r="W29" s="426"/>
      <c r="X29" s="468" t="s">
        <v>428</v>
      </c>
      <c r="Y29" s="469"/>
      <c r="Z29" s="469"/>
      <c r="AA29" s="470"/>
    </row>
    <row r="30" spans="1:27" ht="13.5">
      <c r="A30" s="424"/>
      <c r="B30" s="387"/>
      <c r="C30" s="425" t="s">
        <v>425</v>
      </c>
      <c r="D30" s="117" t="s">
        <v>506</v>
      </c>
      <c r="E30" s="388">
        <v>4050</v>
      </c>
      <c r="F30" s="535"/>
      <c r="G30" s="363"/>
      <c r="H30" s="558"/>
      <c r="I30" s="427"/>
      <c r="J30" s="265"/>
      <c r="K30" s="117"/>
      <c r="L30" s="388"/>
      <c r="M30" s="426"/>
      <c r="N30" s="428"/>
      <c r="O30" s="265"/>
      <c r="P30" s="117"/>
      <c r="Q30" s="311"/>
      <c r="R30" s="429"/>
      <c r="S30" s="428"/>
      <c r="T30" s="265"/>
      <c r="U30" s="117"/>
      <c r="V30" s="388"/>
      <c r="W30" s="426"/>
      <c r="X30" s="468" t="s">
        <v>542</v>
      </c>
      <c r="Y30" s="469"/>
      <c r="Z30" s="469"/>
      <c r="AA30" s="470"/>
    </row>
    <row r="31" spans="1:27" ht="13.5">
      <c r="A31" s="424"/>
      <c r="B31" s="472" t="s">
        <v>426</v>
      </c>
      <c r="C31" s="425" t="s">
        <v>106</v>
      </c>
      <c r="D31" s="473" t="s">
        <v>521</v>
      </c>
      <c r="E31" s="388">
        <v>3250</v>
      </c>
      <c r="F31" s="535"/>
      <c r="G31" s="363"/>
      <c r="H31" s="558"/>
      <c r="I31" s="427"/>
      <c r="J31" s="265"/>
      <c r="K31" s="117"/>
      <c r="L31" s="388"/>
      <c r="M31" s="426"/>
      <c r="N31" s="428"/>
      <c r="O31" s="265"/>
      <c r="P31" s="117"/>
      <c r="Q31" s="311"/>
      <c r="R31" s="429"/>
      <c r="S31" s="428"/>
      <c r="T31" s="265"/>
      <c r="U31" s="117"/>
      <c r="V31" s="388"/>
      <c r="W31" s="426"/>
      <c r="X31" s="468"/>
      <c r="Y31" s="469"/>
      <c r="Z31" s="469"/>
      <c r="AA31" s="474" t="s">
        <v>359</v>
      </c>
    </row>
    <row r="32" spans="1:27" ht="13.5">
      <c r="A32" s="424"/>
      <c r="B32" s="472" t="s">
        <v>427</v>
      </c>
      <c r="C32" s="425" t="s">
        <v>339</v>
      </c>
      <c r="D32" s="117" t="s">
        <v>506</v>
      </c>
      <c r="E32" s="388">
        <v>2200</v>
      </c>
      <c r="F32" s="535"/>
      <c r="G32" s="363"/>
      <c r="H32" s="558"/>
      <c r="I32" s="427"/>
      <c r="J32" s="265"/>
      <c r="K32" s="117"/>
      <c r="L32" s="388"/>
      <c r="M32" s="426"/>
      <c r="N32" s="428"/>
      <c r="O32" s="425"/>
      <c r="P32" s="117"/>
      <c r="Q32" s="311"/>
      <c r="R32" s="429"/>
      <c r="S32" s="428"/>
      <c r="T32" s="265"/>
      <c r="U32" s="117"/>
      <c r="V32" s="388"/>
      <c r="W32" s="426"/>
      <c r="X32" s="475" t="s">
        <v>543</v>
      </c>
      <c r="Y32" s="476"/>
      <c r="Z32" s="476"/>
      <c r="AA32" s="477"/>
    </row>
    <row r="33" spans="1:27" ht="13.5">
      <c r="A33" s="424"/>
      <c r="B33" s="387"/>
      <c r="C33" s="425"/>
      <c r="D33" s="117"/>
      <c r="E33" s="388"/>
      <c r="F33" s="389"/>
      <c r="G33" s="363"/>
      <c r="H33" s="426"/>
      <c r="I33" s="427"/>
      <c r="J33" s="265"/>
      <c r="K33" s="117"/>
      <c r="L33" s="388"/>
      <c r="M33" s="426"/>
      <c r="N33" s="428"/>
      <c r="O33" s="265"/>
      <c r="P33" s="117"/>
      <c r="Q33" s="311"/>
      <c r="R33" s="429"/>
      <c r="S33" s="428"/>
      <c r="T33" s="265"/>
      <c r="U33" s="117"/>
      <c r="V33" s="388"/>
      <c r="W33" s="426"/>
      <c r="X33" s="792" t="s">
        <v>360</v>
      </c>
      <c r="Y33" s="793"/>
      <c r="Z33" s="793"/>
      <c r="AA33" s="794"/>
    </row>
    <row r="34" spans="1:27" ht="13.5">
      <c r="A34" s="444"/>
      <c r="B34" s="445"/>
      <c r="C34" s="446"/>
      <c r="D34" s="440"/>
      <c r="E34" s="447"/>
      <c r="F34" s="389"/>
      <c r="G34" s="449"/>
      <c r="H34" s="426"/>
      <c r="I34" s="451"/>
      <c r="J34" s="439"/>
      <c r="K34" s="440"/>
      <c r="L34" s="447"/>
      <c r="M34" s="426"/>
      <c r="N34" s="312"/>
      <c r="O34" s="439"/>
      <c r="P34" s="440"/>
      <c r="Q34" s="452"/>
      <c r="R34" s="429"/>
      <c r="S34" s="312"/>
      <c r="T34" s="439"/>
      <c r="U34" s="440"/>
      <c r="V34" s="447"/>
      <c r="W34" s="426"/>
      <c r="X34" s="478"/>
      <c r="Y34" s="478"/>
      <c r="Z34" s="478"/>
      <c r="AA34" s="479"/>
    </row>
    <row r="35" spans="1:27" ht="13.5">
      <c r="A35" s="444"/>
      <c r="B35" s="445"/>
      <c r="C35" s="446"/>
      <c r="D35" s="440"/>
      <c r="E35" s="447"/>
      <c r="F35" s="448"/>
      <c r="G35" s="449"/>
      <c r="H35" s="450"/>
      <c r="I35" s="451"/>
      <c r="J35" s="439"/>
      <c r="K35" s="440"/>
      <c r="L35" s="447"/>
      <c r="M35" s="450"/>
      <c r="N35" s="312"/>
      <c r="O35" s="439"/>
      <c r="P35" s="440"/>
      <c r="Q35" s="452"/>
      <c r="R35" s="453"/>
      <c r="S35" s="312"/>
      <c r="T35" s="439"/>
      <c r="U35" s="440"/>
      <c r="V35" s="447"/>
      <c r="W35" s="450"/>
      <c r="X35" s="480"/>
      <c r="Y35" s="480"/>
      <c r="Z35" s="480"/>
      <c r="AA35" s="481"/>
    </row>
    <row r="36" spans="1:27" ht="13.5">
      <c r="A36" s="454"/>
      <c r="B36" s="455"/>
      <c r="C36" s="456" t="str">
        <f>CONCATENATE(FIXED(COUNTA(C27:C35),0,0),"　店")</f>
        <v>6　店</v>
      </c>
      <c r="D36" s="457"/>
      <c r="E36" s="458">
        <f>SUM(E27:E35)</f>
        <v>17850</v>
      </c>
      <c r="F36" s="233">
        <f>SUM(F27:F35)</f>
        <v>0</v>
      </c>
      <c r="G36" s="459"/>
      <c r="H36" s="460"/>
      <c r="I36" s="459"/>
      <c r="J36" s="456" t="str">
        <f>CONCATENATE(FIXED(COUNTA(J27:J35),0,0),"　店")</f>
        <v>1　店</v>
      </c>
      <c r="K36" s="457"/>
      <c r="L36" s="458">
        <f>SUM(L27:L35)</f>
        <v>3150</v>
      </c>
      <c r="M36" s="460">
        <f>SUM(M27:M35)</f>
        <v>0</v>
      </c>
      <c r="N36" s="461"/>
      <c r="O36" s="456"/>
      <c r="P36" s="457"/>
      <c r="Q36" s="458"/>
      <c r="R36" s="460"/>
      <c r="S36" s="461"/>
      <c r="T36" s="456" t="str">
        <f>CONCATENATE(FIXED(COUNTA(T27:T35),0,0),"　店")</f>
        <v>2　店</v>
      </c>
      <c r="U36" s="457"/>
      <c r="V36" s="458">
        <f>SUM(V27:V35)</f>
        <v>800</v>
      </c>
      <c r="W36" s="460">
        <f>SUM(W27:W35)</f>
        <v>0</v>
      </c>
      <c r="X36" s="482"/>
      <c r="Y36" s="482"/>
      <c r="Z36" s="482"/>
      <c r="AA36" s="483"/>
    </row>
    <row r="37" spans="1:27" ht="13.5">
      <c r="A37" s="609" t="str">
        <f>'表紙'!$A$34</f>
        <v>平成29年後期（8月1日以降）</v>
      </c>
      <c r="X37" s="488"/>
      <c r="Y37" s="488"/>
      <c r="Z37" s="790">
        <f>SUM('表紙'!A34)</f>
        <v>0</v>
      </c>
      <c r="AA37" s="790"/>
    </row>
  </sheetData>
  <sheetProtection formatCells="0"/>
  <mergeCells count="21">
    <mergeCell ref="A15:A17"/>
    <mergeCell ref="L25:M25"/>
    <mergeCell ref="X26:AA26"/>
    <mergeCell ref="I26:L26"/>
    <mergeCell ref="L3:M3"/>
    <mergeCell ref="B4:E4"/>
    <mergeCell ref="I4:L4"/>
    <mergeCell ref="B26:E26"/>
    <mergeCell ref="N26:Q26"/>
    <mergeCell ref="T1:X1"/>
    <mergeCell ref="K2:Q2"/>
    <mergeCell ref="B1:H2"/>
    <mergeCell ref="K1:Q1"/>
    <mergeCell ref="Y2:AA2"/>
    <mergeCell ref="S4:V4"/>
    <mergeCell ref="Z37:AA37"/>
    <mergeCell ref="X4:AA4"/>
    <mergeCell ref="N4:Q4"/>
    <mergeCell ref="T2:W2"/>
    <mergeCell ref="X33:AA33"/>
    <mergeCell ref="S26:V26"/>
  </mergeCells>
  <dataValidations count="2">
    <dataValidation type="whole" operator="lessThanOrEqual" allowBlank="1" showInputMessage="1" showErrorMessage="1" sqref="M27:M35 H27:H35 F27:F35 W27:W35 R27:R35 R5:R23 W5:W23 M5:M23 F5:F23 H5:H23">
      <formula1>L27</formula1>
    </dataValidation>
    <dataValidation allowBlank="1" showInputMessage="1" sqref="Y1 R1:R2 B1 A1:A2 I1:K2"/>
  </dataValidations>
  <printOptions horizontalCentered="1" verticalCentered="1"/>
  <pageMargins left="0.5905511811023623" right="0.3937007874015748" top="0.03937007874015748" bottom="0.5118110236220472" header="0" footer="0.1968503937007874"/>
  <pageSetup horizontalDpi="600" verticalDpi="600" orientation="landscape" paperSize="9" r:id="rId2"/>
  <ignoredErrors>
    <ignoredError sqref="B1 K1:K2 Y2 T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㈱中日岐阜サービスセンター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ori</cp:lastModifiedBy>
  <cp:lastPrinted>2017-07-14T05:21:09Z</cp:lastPrinted>
  <dcterms:created xsi:type="dcterms:W3CDTF">2001-09-20T06:42:30Z</dcterms:created>
  <dcterms:modified xsi:type="dcterms:W3CDTF">2017-07-14T05:22:20Z</dcterms:modified>
  <cp:category/>
  <cp:version/>
  <cp:contentType/>
  <cp:contentStatus/>
</cp:coreProperties>
</file>