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815" activeTab="0"/>
  </bookViews>
  <sheets>
    <sheet name="全域表紙" sheetId="1" r:id="rId1"/>
    <sheet name="第二週" sheetId="2" r:id="rId2"/>
    <sheet name="第二週【明細】" sheetId="3" r:id="rId3"/>
    <sheet name="第四週" sheetId="4" r:id="rId4"/>
    <sheet name="岐阜市・瑞穂・本巣" sheetId="5" r:id="rId5"/>
    <sheet name="山県・羽島・各務原" sheetId="6" r:id="rId6"/>
    <sheet name="西濃地区" sheetId="7" r:id="rId7"/>
    <sheet name="美濃加茂･加茂･美濃･関・郡上" sheetId="8" r:id="rId8"/>
    <sheet name="可児・土岐・多治見" sheetId="9" r:id="rId9"/>
    <sheet name="瑞浪・恵那・中津川" sheetId="10" r:id="rId10"/>
    <sheet name="下呂・高山・飛騨" sheetId="11" r:id="rId11"/>
  </sheets>
  <definedNames>
    <definedName name="_xlnm.Print_Area" localSheetId="10">'下呂・高山・飛騨'!$A$1:$W$32</definedName>
    <definedName name="_xlnm.Print_Area" localSheetId="8">'可児・土岐・多治見'!$A$1:$W$33</definedName>
    <definedName name="_xlnm.Print_Area" localSheetId="4">'岐阜市・瑞穂・本巣'!$A$1:$W$44</definedName>
    <definedName name="_xlnm.Print_Area" localSheetId="5">'山県・羽島・各務原'!$A$1:$W$33</definedName>
    <definedName name="_xlnm.Print_Area" localSheetId="9">'瑞浪・恵那・中津川'!$A$1:$W$29</definedName>
    <definedName name="_xlnm.Print_Area" localSheetId="6">'西濃地区'!$A$1:$W$41</definedName>
    <definedName name="_xlnm.Print_Area" localSheetId="3">'第四週'!$A$1:$X$29</definedName>
    <definedName name="_xlnm.Print_Area" localSheetId="1">'第二週'!$A$1:$Y$24</definedName>
    <definedName name="_xlnm.Print_Area" localSheetId="2">'第二週【明細】'!$A$1:$W$47</definedName>
    <definedName name="_xlnm.Print_Area" localSheetId="7">'美濃加茂･加茂･美濃･関・郡上'!$A$1:$W$43</definedName>
  </definedNames>
  <calcPr fullCalcOnLoad="1"/>
</workbook>
</file>

<file path=xl/sharedStrings.xml><?xml version="1.0" encoding="utf-8"?>
<sst xmlns="http://schemas.openxmlformats.org/spreadsheetml/2006/main" count="1250" uniqueCount="493">
  <si>
    <t>【備考】</t>
  </si>
  <si>
    <t>岐阜市</t>
  </si>
  <si>
    <t>高須</t>
  </si>
  <si>
    <t>大野黒野</t>
  </si>
  <si>
    <t>笠原</t>
  </si>
  <si>
    <t>瑞穂市</t>
  </si>
  <si>
    <t>山県市</t>
  </si>
  <si>
    <t>羽島市</t>
  </si>
  <si>
    <t>羽島郡</t>
  </si>
  <si>
    <t>各務原市</t>
  </si>
  <si>
    <t>岐阜地区　計</t>
  </si>
  <si>
    <t>大垣市</t>
  </si>
  <si>
    <t>海津市</t>
  </si>
  <si>
    <t>不破郡</t>
  </si>
  <si>
    <t>安八郡</t>
  </si>
  <si>
    <t>養老郡</t>
  </si>
  <si>
    <t>西濃地区　計</t>
  </si>
  <si>
    <t>美濃加茂市</t>
  </si>
  <si>
    <t>加茂郡</t>
  </si>
  <si>
    <t>美濃市</t>
  </si>
  <si>
    <t>関市</t>
  </si>
  <si>
    <t>郡上市</t>
  </si>
  <si>
    <t>中濃地区　計</t>
  </si>
  <si>
    <t>可児市</t>
  </si>
  <si>
    <t>可児郡</t>
  </si>
  <si>
    <t>多治見市</t>
  </si>
  <si>
    <t>土岐市</t>
  </si>
  <si>
    <t>瑞浪市</t>
  </si>
  <si>
    <t>恵那市</t>
  </si>
  <si>
    <t>中津川市</t>
  </si>
  <si>
    <t>東濃地区　計</t>
  </si>
  <si>
    <t>下呂市</t>
  </si>
  <si>
    <t>高山市</t>
  </si>
  <si>
    <t>飛騨市</t>
  </si>
  <si>
    <t>飛騨地区　計</t>
  </si>
  <si>
    <t>　岐　　阜　　市</t>
  </si>
  <si>
    <t>岐阜梅林</t>
  </si>
  <si>
    <t>岐阜駅前</t>
  </si>
  <si>
    <t>鏡島</t>
  </si>
  <si>
    <t>岐阜本荘</t>
  </si>
  <si>
    <t>手力</t>
  </si>
  <si>
    <t>大洞</t>
  </si>
  <si>
    <t>岐阜加納</t>
  </si>
  <si>
    <t>岐阜茜部</t>
  </si>
  <si>
    <t>加納西部</t>
  </si>
  <si>
    <t>加納六条</t>
  </si>
  <si>
    <t>枚数</t>
  </si>
  <si>
    <t>地区</t>
  </si>
  <si>
    <t>販売店名</t>
  </si>
  <si>
    <t>配布日</t>
  </si>
  <si>
    <t>穂積</t>
  </si>
  <si>
    <t>美江寺</t>
  </si>
  <si>
    <t>AMG</t>
  </si>
  <si>
    <t>瑞穂牛牧</t>
  </si>
  <si>
    <t>　瑞　　穂　　市</t>
  </si>
  <si>
    <t>北方西部</t>
  </si>
  <si>
    <t>岐阜山添</t>
  </si>
  <si>
    <t>根尾</t>
  </si>
  <si>
    <t>　本　　巣　　市</t>
  </si>
  <si>
    <t>　山　　県　　市</t>
  </si>
  <si>
    <t>　本　　巣　　郡</t>
  </si>
  <si>
    <t>北方町 糸貫町</t>
  </si>
  <si>
    <t>北方</t>
  </si>
  <si>
    <t>北方西郷</t>
  </si>
  <si>
    <t>Ａ</t>
  </si>
  <si>
    <t>　羽　　島　　市</t>
  </si>
  <si>
    <t>　羽　　島　　郡</t>
  </si>
  <si>
    <t>那加中央</t>
  </si>
  <si>
    <t>那加北部</t>
  </si>
  <si>
    <t>那加西部</t>
  </si>
  <si>
    <t>蘇原</t>
  </si>
  <si>
    <t>蘇原北部</t>
  </si>
  <si>
    <t>尾崎団地</t>
  </si>
  <si>
    <t>各務原</t>
  </si>
  <si>
    <t>鵜沼西</t>
  </si>
  <si>
    <t>鵜沼団地</t>
  </si>
  <si>
    <t>鵜沼東</t>
  </si>
  <si>
    <t>岐阜川島</t>
  </si>
  <si>
    <t>　各　　務　　原　　市</t>
  </si>
  <si>
    <t>　大　　垣　　市</t>
  </si>
  <si>
    <t>大垣(平林)</t>
  </si>
  <si>
    <t>大垣西部</t>
  </si>
  <si>
    <t>大垣中川</t>
  </si>
  <si>
    <t>大垣(大迫)</t>
  </si>
  <si>
    <t>北垣</t>
  </si>
  <si>
    <t>美濃赤坂</t>
  </si>
  <si>
    <t>墨俣</t>
  </si>
  <si>
    <t>上石津</t>
  </si>
  <si>
    <t>本巣市</t>
  </si>
  <si>
    <t>本巣郡</t>
  </si>
  <si>
    <t>Ｍ</t>
  </si>
  <si>
    <t>駒野</t>
  </si>
  <si>
    <t>　海　　津　　市</t>
  </si>
  <si>
    <t>垂井南部</t>
  </si>
  <si>
    <t>ＡＭ</t>
  </si>
  <si>
    <t>　安　　八　　郡　　</t>
  </si>
  <si>
    <t>川辺町</t>
  </si>
  <si>
    <t>坂祝町</t>
  </si>
  <si>
    <t>白川町</t>
  </si>
  <si>
    <t>下油井</t>
  </si>
  <si>
    <t>佐見</t>
  </si>
  <si>
    <t>東白川村</t>
  </si>
  <si>
    <t>神土</t>
  </si>
  <si>
    <t>七宗町</t>
  </si>
  <si>
    <t>七宗</t>
  </si>
  <si>
    <t>八百津町</t>
  </si>
  <si>
    <t>八百津</t>
  </si>
  <si>
    <t>和知</t>
  </si>
  <si>
    <t>　加　　茂　　郡</t>
  </si>
  <si>
    <t>　美　濃　加　茂　市</t>
  </si>
  <si>
    <t>関</t>
  </si>
  <si>
    <t>関西部</t>
  </si>
  <si>
    <t>関小瀬</t>
  </si>
  <si>
    <t>関東部</t>
  </si>
  <si>
    <t>関南部</t>
  </si>
  <si>
    <t>関富野</t>
  </si>
  <si>
    <t>武芸川</t>
  </si>
  <si>
    <t>中之保（下之保）</t>
  </si>
  <si>
    <t>上之保</t>
  </si>
  <si>
    <t>洞戸</t>
  </si>
  <si>
    <t>M</t>
  </si>
  <si>
    <t>郡上大和</t>
  </si>
  <si>
    <t>白鳥</t>
  </si>
  <si>
    <t>AM</t>
  </si>
  <si>
    <t>相生</t>
  </si>
  <si>
    <t>和良</t>
  </si>
  <si>
    <t>正ヶ洞</t>
  </si>
  <si>
    <t>広見</t>
  </si>
  <si>
    <t>今渡</t>
  </si>
  <si>
    <t>西可児</t>
  </si>
  <si>
    <t>春里</t>
  </si>
  <si>
    <t>下切</t>
  </si>
  <si>
    <t>伏見兼山</t>
  </si>
  <si>
    <t>御嵩町</t>
  </si>
  <si>
    <t>　多　　治　　見　　市</t>
  </si>
  <si>
    <t>多治見東部</t>
  </si>
  <si>
    <t>多治見西部</t>
  </si>
  <si>
    <t>池田</t>
  </si>
  <si>
    <t>小泉</t>
  </si>
  <si>
    <t>北栄</t>
  </si>
  <si>
    <t>ホワイトタウン</t>
  </si>
  <si>
    <t>多治見脇之島</t>
  </si>
  <si>
    <t>多治見姫</t>
  </si>
  <si>
    <t>多治見桜ヶ丘</t>
  </si>
  <si>
    <t>笠原町</t>
  </si>
  <si>
    <t>瑞浪西部</t>
  </si>
  <si>
    <t>釜戸</t>
  </si>
  <si>
    <t>陶</t>
  </si>
  <si>
    <t>恵那(佐伯)</t>
  </si>
  <si>
    <t>武並</t>
  </si>
  <si>
    <t>岩村</t>
  </si>
  <si>
    <t>遠山</t>
  </si>
  <si>
    <t>鶴岡</t>
  </si>
  <si>
    <t>明智</t>
  </si>
  <si>
    <t>Y</t>
  </si>
  <si>
    <t>中津川西</t>
  </si>
  <si>
    <t>中津川北</t>
  </si>
  <si>
    <t>坂本</t>
  </si>
  <si>
    <t>落合</t>
  </si>
  <si>
    <t>苗木</t>
  </si>
  <si>
    <t>阿木</t>
  </si>
  <si>
    <t>蛭川</t>
  </si>
  <si>
    <t>美濃坂下</t>
  </si>
  <si>
    <t>福岡</t>
  </si>
  <si>
    <t>下野</t>
  </si>
  <si>
    <t>田瀬</t>
  </si>
  <si>
    <t>付知</t>
  </si>
  <si>
    <t>加子母</t>
  </si>
  <si>
    <t>飛騨金山</t>
  </si>
  <si>
    <t>東村</t>
  </si>
  <si>
    <t>焼石</t>
  </si>
  <si>
    <t>下呂</t>
  </si>
  <si>
    <t>飛騨竹原</t>
  </si>
  <si>
    <t>飛騨萩原</t>
  </si>
  <si>
    <t>飛騨川西</t>
  </si>
  <si>
    <t>飛騨小坂</t>
  </si>
  <si>
    <t>高山朝日町</t>
  </si>
  <si>
    <t>清見</t>
  </si>
  <si>
    <t>久々野</t>
  </si>
  <si>
    <t>ひだ一之宮</t>
  </si>
  <si>
    <t>丹生川</t>
  </si>
  <si>
    <t>飛騨国府</t>
  </si>
  <si>
    <t>上宝</t>
  </si>
  <si>
    <t>奥飛騨</t>
  </si>
  <si>
    <t>　高　　山　　市</t>
  </si>
  <si>
    <t>神岡</t>
  </si>
  <si>
    <t>茂住</t>
  </si>
  <si>
    <t>飛騨古川</t>
  </si>
  <si>
    <t>角川</t>
  </si>
  <si>
    <t>坂上</t>
  </si>
  <si>
    <t>打保</t>
  </si>
  <si>
    <t>飛騨杉原</t>
  </si>
  <si>
    <t>旧　市内　計</t>
  </si>
  <si>
    <t>　計</t>
  </si>
  <si>
    <r>
      <t>〒500-8381 　岐阜市市橋3丁目3-6</t>
    </r>
  </si>
  <si>
    <t>　養　　老　　郡　</t>
  </si>
  <si>
    <t>２店</t>
  </si>
  <si>
    <t>TEL（058）273-8248　FAX（058）273-6341</t>
  </si>
  <si>
    <t>　中　　津　　川　　市</t>
  </si>
  <si>
    <t>※1</t>
  </si>
  <si>
    <t>高山西部</t>
  </si>
  <si>
    <t>大垣駅西</t>
  </si>
  <si>
    <t>大垣東部</t>
  </si>
  <si>
    <t>８店</t>
  </si>
  <si>
    <t>７店</t>
  </si>
  <si>
    <t>４店</t>
  </si>
  <si>
    <t>５店</t>
  </si>
  <si>
    <t>６店</t>
  </si>
  <si>
    <t>１店</t>
  </si>
  <si>
    <t>３店</t>
  </si>
  <si>
    <t>１３店</t>
  </si>
  <si>
    <t>恵那上矢作</t>
  </si>
  <si>
    <t>高山北部</t>
  </si>
  <si>
    <t>揖斐郡</t>
  </si>
  <si>
    <t>※2</t>
  </si>
  <si>
    <t>※3</t>
  </si>
  <si>
    <t>※4</t>
  </si>
  <si>
    <t>折込枚数</t>
  </si>
  <si>
    <t>中日購読</t>
  </si>
  <si>
    <t>未購読</t>
  </si>
  <si>
    <t>　関　　　　　市</t>
  </si>
  <si>
    <t>　美　　濃　　市</t>
  </si>
  <si>
    <t>　郡　　上　　市</t>
  </si>
  <si>
    <t>　可　　児　　市</t>
  </si>
  <si>
    <t>　土　　岐　　市</t>
  </si>
  <si>
    <t>　可　　児　　郡</t>
  </si>
  <si>
    <t>　瑞　　浪　　市</t>
  </si>
  <si>
    <t>　恵　　那　　市</t>
  </si>
  <si>
    <t>　下　　呂　　市</t>
  </si>
  <si>
    <t>　飛　　騨　　市</t>
  </si>
  <si>
    <t>大垣荒崎</t>
  </si>
  <si>
    <t>～</t>
  </si>
  <si>
    <t>鵜飼黒野</t>
  </si>
  <si>
    <t>藍川橋</t>
  </si>
  <si>
    <t>柳津</t>
  </si>
  <si>
    <t>美濃市</t>
  </si>
  <si>
    <t>郡上八幡</t>
  </si>
  <si>
    <t>御嵩</t>
  </si>
  <si>
    <t>多治見両藤舎</t>
  </si>
  <si>
    <t>中津川東</t>
  </si>
  <si>
    <t>高山</t>
  </si>
  <si>
    <t>羽島南部</t>
  </si>
  <si>
    <t>岐阜県　　合計</t>
  </si>
  <si>
    <t>広告名</t>
  </si>
  <si>
    <t>岐阜中央(中野)</t>
  </si>
  <si>
    <t>長良北部</t>
  </si>
  <si>
    <t>長良西部</t>
  </si>
  <si>
    <t>長良中央</t>
  </si>
  <si>
    <t>長良東部</t>
  </si>
  <si>
    <t>未購読枚数</t>
  </si>
  <si>
    <t>全域枚数</t>
  </si>
  <si>
    <t>岐阜県庁前</t>
  </si>
  <si>
    <t>鶉</t>
  </si>
  <si>
    <t>近の島</t>
  </si>
  <si>
    <t>尻毛</t>
  </si>
  <si>
    <t>岐商前</t>
  </si>
  <si>
    <t>鷺山</t>
  </si>
  <si>
    <t>岐阜ときわ</t>
  </si>
  <si>
    <t>岐阜則武</t>
  </si>
  <si>
    <t>岐阜北部(松山)</t>
  </si>
  <si>
    <t>長森</t>
  </si>
  <si>
    <t>岩田坂</t>
  </si>
  <si>
    <t>下芥見</t>
  </si>
  <si>
    <t>＊１　岐阜市の一部も配布しております。</t>
  </si>
  <si>
    <t>〃</t>
  </si>
  <si>
    <t>羽島東部</t>
  </si>
  <si>
    <t>羽島足近</t>
  </si>
  <si>
    <t>羽島中央</t>
  </si>
  <si>
    <t>竹ヶ鼻</t>
  </si>
  <si>
    <t>羽島小熊</t>
  </si>
  <si>
    <t>６店</t>
  </si>
  <si>
    <t>岐南徳田</t>
  </si>
  <si>
    <t>岐南東</t>
  </si>
  <si>
    <t>笠松</t>
  </si>
  <si>
    <t>稲羽</t>
  </si>
  <si>
    <t>各務原中央町</t>
  </si>
  <si>
    <t>幡長</t>
  </si>
  <si>
    <t>石津</t>
  </si>
  <si>
    <t>垂井</t>
  </si>
  <si>
    <t>関ヶ原</t>
  </si>
  <si>
    <t>今須</t>
  </si>
  <si>
    <t>美濃高田</t>
  </si>
  <si>
    <t>養老</t>
  </si>
  <si>
    <t>広神戸</t>
  </si>
  <si>
    <t>安八</t>
  </si>
  <si>
    <t>輪之内</t>
  </si>
  <si>
    <t>　揖　　斐　　郡</t>
  </si>
  <si>
    <t>高富</t>
  </si>
  <si>
    <t>美濃太田</t>
  </si>
  <si>
    <t>美濃加茂</t>
  </si>
  <si>
    <t>古井</t>
  </si>
  <si>
    <t>美濃市西部</t>
  </si>
  <si>
    <t>牧谷</t>
  </si>
  <si>
    <t>富加町</t>
  </si>
  <si>
    <t>坂祝</t>
  </si>
  <si>
    <t>加茂野</t>
  </si>
  <si>
    <t>白川口</t>
  </si>
  <si>
    <t>切井</t>
  </si>
  <si>
    <t>黒川</t>
  </si>
  <si>
    <t>赤河</t>
  </si>
  <si>
    <t>１１店</t>
  </si>
  <si>
    <t>いび池田</t>
  </si>
  <si>
    <t>池田八幡</t>
  </si>
  <si>
    <t>揖斐</t>
  </si>
  <si>
    <t>※3</t>
  </si>
  <si>
    <t>※1</t>
  </si>
  <si>
    <t>土岐津</t>
  </si>
  <si>
    <t>土岐口</t>
  </si>
  <si>
    <t>妻木</t>
  </si>
  <si>
    <t>下石</t>
  </si>
  <si>
    <t>駄知</t>
  </si>
  <si>
    <t>瑞浪</t>
  </si>
  <si>
    <t>大垣市(墨俣・上石津）</t>
  </si>
  <si>
    <t>連絡先</t>
  </si>
  <si>
    <t>岐阜美山</t>
  </si>
  <si>
    <t>１０店</t>
  </si>
  <si>
    <t>＊３　新聞折込のみです。</t>
  </si>
  <si>
    <t>＊４　各務原市の一部も配布しております。</t>
  </si>
  <si>
    <t>＊２　関市の一部も配布しております</t>
  </si>
  <si>
    <t>※２　岐阜市の一部も配布しております。</t>
  </si>
  <si>
    <t>※１　新聞折込のみです。</t>
  </si>
  <si>
    <t>※１　神戸町の一部も配布しております。</t>
  </si>
  <si>
    <t>※１　多治見市の一部も配布しております。</t>
  </si>
  <si>
    <t>※３　可児市の一部も配布しております。</t>
  </si>
  <si>
    <t>Ｎ</t>
  </si>
  <si>
    <t>ＮM</t>
  </si>
  <si>
    <t>ＮＡ</t>
  </si>
  <si>
    <t>ＮA　MG</t>
  </si>
  <si>
    <t>Ｎ</t>
  </si>
  <si>
    <t>ＮＡ</t>
  </si>
  <si>
    <t>ＮＹ</t>
  </si>
  <si>
    <t>ＮA　MGＹ</t>
  </si>
  <si>
    <t>ＮM　G</t>
  </si>
  <si>
    <t>ＮＹ</t>
  </si>
  <si>
    <t>ＮＭ</t>
  </si>
  <si>
    <t>ＮAＭＹ</t>
  </si>
  <si>
    <t>AM G</t>
  </si>
  <si>
    <t>ＮA　G</t>
  </si>
  <si>
    <t>ＮM　Y</t>
  </si>
  <si>
    <t>ＮA　MGY</t>
  </si>
  <si>
    <t>ＮY</t>
  </si>
  <si>
    <t>ＮA　MGY</t>
  </si>
  <si>
    <t>ＮM</t>
  </si>
  <si>
    <t>ＮＡＭ</t>
  </si>
  <si>
    <t>G</t>
  </si>
  <si>
    <t>※２　養老町の一部も配布しております。</t>
  </si>
  <si>
    <t>日野長森東</t>
  </si>
  <si>
    <t>下川</t>
  </si>
  <si>
    <t>サイズ</t>
  </si>
  <si>
    <t>配布実施数</t>
  </si>
  <si>
    <t>配布実施数</t>
  </si>
  <si>
    <t>配布実施数</t>
  </si>
  <si>
    <t>恵那(垣内)</t>
  </si>
  <si>
    <t>～</t>
  </si>
  <si>
    <t>　不　　破　　郡</t>
  </si>
  <si>
    <t>ＮYＡＭＧ</t>
  </si>
  <si>
    <t>※1.2</t>
  </si>
  <si>
    <t>岐阜入舟</t>
  </si>
  <si>
    <t>川辺</t>
  </si>
  <si>
    <t>※２　美濃加茂市、川辺町の一部も配布しております。</t>
  </si>
  <si>
    <t>１４店</t>
  </si>
  <si>
    <t>※３　新聞折込のみです。</t>
  </si>
  <si>
    <t>※３　八百津町の一部も配布しております。</t>
  </si>
  <si>
    <t>※1.3</t>
  </si>
  <si>
    <t>※２　土岐市、愛知県瀬戸市の一部も配布しております。</t>
  </si>
  <si>
    <t>茜部佐波</t>
  </si>
  <si>
    <t>３３店</t>
  </si>
  <si>
    <t>折込日</t>
  </si>
  <si>
    <t>地 　 区</t>
  </si>
  <si>
    <r>
      <t>岐阜市　</t>
    </r>
    <r>
      <rPr>
        <sz val="10"/>
        <rFont val="ＭＳ Ｐゴシック"/>
        <family val="3"/>
      </rPr>
      <t>（藍川橋の関市省く）</t>
    </r>
  </si>
  <si>
    <t>：　さいごうの岐阜市</t>
  </si>
  <si>
    <t>：　高富の岐阜市</t>
  </si>
  <si>
    <t>　　　　　　合　計</t>
  </si>
  <si>
    <r>
      <t>〒500-8381岐阜市市橋3丁目3-6</t>
    </r>
  </si>
  <si>
    <t>　　㈱中日岐阜サービスセンター　</t>
  </si>
  <si>
    <t>～</t>
  </si>
  <si>
    <t>ポス日</t>
  </si>
  <si>
    <t>サイズ</t>
  </si>
  <si>
    <t>　　　　㈱中日岐阜サービスセンター　</t>
  </si>
  <si>
    <t>℡(0573)68‐5570　Fax(0573)68‐5100</t>
  </si>
  <si>
    <t>〒509‐9132中津川市茄子川1638の1388</t>
  </si>
  <si>
    <t>東濃営業所</t>
  </si>
  <si>
    <t>・弊社以外の新聞名の記載物、新聞媒体の宣伝物及び記事掲載が印刷された物はお受けできません。</t>
  </si>
  <si>
    <t>℡(0574)25‐6844　Fax(0574)26‐4699</t>
  </si>
  <si>
    <r>
      <t>〒505‐0005美濃加茂市蜂屋町中蜂屋</t>
    </r>
    <r>
      <rPr>
        <sz val="9"/>
        <color indexed="8"/>
        <rFont val="ＭＳ Ｐゴシック"/>
        <family val="3"/>
      </rPr>
      <t>3280の3</t>
    </r>
  </si>
  <si>
    <t>中濃営業所</t>
  </si>
  <si>
    <t>･折込日、配布日が変更になる場合があります。事前にお問い合わせの上ご確認ください。</t>
  </si>
  <si>
    <t>℡(0584)84‐3701　Fax(0584)84‐3703</t>
  </si>
  <si>
    <t>〒503‐0836大垣市大井４丁目１</t>
  </si>
  <si>
    <t>大垣営業所</t>
  </si>
  <si>
    <t>・中日新聞販売店による配達エリアから配布地域を選択して頂くため、行政区域の指定はできません。</t>
  </si>
  <si>
    <t>℡(058)273‐8248　Fax(058)273‐6341</t>
  </si>
  <si>
    <t>〒500‐8381岐阜市市橋三丁目3番の6</t>
  </si>
  <si>
    <t>本　社</t>
  </si>
  <si>
    <t>・中日新聞未購読者のみの配布はお受けできません。</t>
  </si>
  <si>
    <t>㈱中日岐阜サービスセンター　</t>
  </si>
  <si>
    <r>
      <t>・このサービスをご利用頂くには</t>
    </r>
    <r>
      <rPr>
        <b/>
        <sz val="11"/>
        <color indexed="10"/>
        <rFont val="ＭＳ Ｐゴシック"/>
        <family val="3"/>
      </rPr>
      <t>中日新聞に折り込みすることが必須条件になります。　</t>
    </r>
  </si>
  <si>
    <t>※お問い合わせ先※</t>
  </si>
  <si>
    <t>※　注意事項　※</t>
  </si>
  <si>
    <t>２２日（土）</t>
  </si>
  <si>
    <t>２１日（金）～</t>
  </si>
  <si>
    <t>１２月</t>
  </si>
  <si>
    <t>２５日（土）</t>
  </si>
  <si>
    <t>２４日（金）～</t>
  </si>
  <si>
    <t>８月</t>
  </si>
  <si>
    <t>１５日（土）</t>
  </si>
  <si>
    <t>１４日（金）～</t>
  </si>
  <si>
    <t>９月</t>
  </si>
  <si>
    <t>２４日（土）</t>
  </si>
  <si>
    <t>２３日（金）～</t>
  </si>
  <si>
    <t>１１月</t>
  </si>
  <si>
    <t>２８日（土）</t>
  </si>
  <si>
    <t>２７日（金）～</t>
  </si>
  <si>
    <t>７月</t>
  </si>
  <si>
    <t>８月</t>
  </si>
  <si>
    <t>２７日（土）</t>
  </si>
  <si>
    <t>２６日（金）～</t>
  </si>
  <si>
    <t>１０月</t>
  </si>
  <si>
    <t>２３日（土）</t>
  </si>
  <si>
    <t>２２日（金）～</t>
  </si>
  <si>
    <t>６月</t>
  </si>
  <si>
    <t>１０日（土）</t>
  </si>
  <si>
    <t>９日（金）～</t>
  </si>
  <si>
    <t>１４日（土）</t>
  </si>
  <si>
    <t>１３日（金）～</t>
  </si>
  <si>
    <t>２９日（土）</t>
  </si>
  <si>
    <t>２８日（金）～</t>
  </si>
  <si>
    <t>２６日（土）</t>
  </si>
  <si>
    <t>２５日（金）～</t>
  </si>
  <si>
    <t>５月</t>
  </si>
  <si>
    <t>１３日（土）</t>
  </si>
  <si>
    <t>１２日（金）～</t>
  </si>
  <si>
    <t>９日（土）</t>
  </si>
  <si>
    <t>８日（金）～</t>
  </si>
  <si>
    <t>６月</t>
  </si>
  <si>
    <r>
      <t>中日新聞未購読世帯には第４金曜日と土曜日の</t>
    </r>
    <r>
      <rPr>
        <b/>
        <sz val="11"/>
        <rFont val="ＭＳ Ｐゴシック"/>
        <family val="3"/>
      </rPr>
      <t>2日間での配布</t>
    </r>
    <r>
      <rPr>
        <sz val="11"/>
        <rFont val="ＭＳ Ｐゴシック"/>
        <family val="3"/>
      </rPr>
      <t>になります。</t>
    </r>
  </si>
  <si>
    <r>
      <t>中日新聞未購読世帯には第２金曜日と土曜日の</t>
    </r>
    <r>
      <rPr>
        <b/>
        <sz val="11"/>
        <rFont val="ＭＳ Ｐゴシック"/>
        <family val="3"/>
      </rPr>
      <t>2日間での配布</t>
    </r>
    <r>
      <rPr>
        <sz val="11"/>
        <rFont val="ＭＳ Ｐゴシック"/>
        <family val="3"/>
      </rPr>
      <t>になります。</t>
    </r>
  </si>
  <si>
    <t>中日新聞購読折込は、第４金曜日、土曜日のどちらか折込日の選択ができます。</t>
  </si>
  <si>
    <t>中日新聞購読折込は、第２金曜日、土曜日のどちらか折込日の選択ができます。</t>
  </si>
  <si>
    <t>　※  全域配布実施　２０１８年日程表  ※</t>
  </si>
  <si>
    <t>　*新聞販売店エリアと行政区域は必ずしも一致しておりません。</t>
  </si>
  <si>
    <t>　*上記配布エリア内では中日新聞購読世帯と合わせると、世帯数の約８０％をカバーする。</t>
  </si>
  <si>
    <t xml:space="preserve">  　 可児市、可児郡、多治見市、土岐市、瑞浪市</t>
  </si>
  <si>
    <t>　　大垣市（墨俣、上石津を除く）、美濃加茂市、加茂郡（坂祝町、富加町のみ）、関市</t>
  </si>
  <si>
    <t>　　岐阜市、瑞穂市、本巣市、本巣郡、山県市(旧高富町のみ）、羽島市、羽島郡、各務原市</t>
  </si>
  <si>
    <t>　　岐阜市、瑞穂市、羽島市、羽島郡、各務原市</t>
  </si>
  <si>
    <t>※　第四週配布エリア　※</t>
  </si>
  <si>
    <t>※　第二週配布エリア　※</t>
  </si>
  <si>
    <r>
      <t>中日新聞読者には折込チラシ、中日新聞未読者には各地域に発行する</t>
    </r>
    <r>
      <rPr>
        <sz val="12.5"/>
        <color indexed="10"/>
        <rFont val="ＭＳ Ｐゴシック"/>
        <family val="3"/>
      </rPr>
      <t>カバー紙に折り込み</t>
    </r>
    <r>
      <rPr>
        <sz val="12.5"/>
        <color indexed="8"/>
        <rFont val="ＭＳ Ｐゴシック"/>
        <family val="3"/>
      </rPr>
      <t>配布します。</t>
    </r>
  </si>
  <si>
    <t>岐阜、愛知、三重の東海３県で高いシェアを誇る中日新聞の販売店ネットワークを活用したサービスです。</t>
  </si>
  <si>
    <r>
      <t>全域配布サービスとは、</t>
    </r>
    <r>
      <rPr>
        <sz val="12.5"/>
        <color indexed="10"/>
        <rFont val="ＭＳ Ｐゴシック"/>
        <family val="3"/>
      </rPr>
      <t>折り込みチラシの単価</t>
    </r>
    <r>
      <rPr>
        <sz val="12.5"/>
        <color indexed="8"/>
        <rFont val="ＭＳ Ｐゴシック"/>
        <family val="3"/>
      </rPr>
      <t>で、全域配布ができるポスティングサービスです。</t>
    </r>
  </si>
  <si>
    <t xml:space="preserve">           岐阜市計</t>
  </si>
  <si>
    <t xml:space="preserve">           瑞穂市</t>
  </si>
  <si>
    <t xml:space="preserve">           羽島市</t>
  </si>
  <si>
    <t xml:space="preserve">           羽島郡</t>
  </si>
  <si>
    <t xml:space="preserve">           各務原市</t>
  </si>
  <si>
    <t>１１店</t>
  </si>
  <si>
    <t>４店</t>
  </si>
  <si>
    <t>３日（金）～</t>
  </si>
  <si>
    <t>４日（土）</t>
  </si>
  <si>
    <t>※８月は第一金曜日、１２月は年末の為第三金曜日になりますのでご注意ください。</t>
  </si>
  <si>
    <t>茜部佐波</t>
  </si>
  <si>
    <t>ＮM</t>
  </si>
  <si>
    <t>高富</t>
  </si>
  <si>
    <t>北方西郷</t>
  </si>
  <si>
    <t>羽島東部</t>
  </si>
  <si>
    <t>羽島足近</t>
  </si>
  <si>
    <t>羽島中央</t>
  </si>
  <si>
    <t>羽島小熊</t>
  </si>
  <si>
    <t>羽島南部</t>
  </si>
  <si>
    <t>Ｎ</t>
  </si>
  <si>
    <t>岐南徳田</t>
  </si>
  <si>
    <t>岐南東</t>
  </si>
  <si>
    <t>笠松</t>
  </si>
  <si>
    <t>※1</t>
  </si>
  <si>
    <t>※1</t>
  </si>
  <si>
    <t>新聞折込のみです</t>
  </si>
  <si>
    <t>※2</t>
  </si>
  <si>
    <t>※3</t>
  </si>
  <si>
    <t>各務原市の一部も配布しております</t>
  </si>
  <si>
    <t>※３</t>
  </si>
  <si>
    <t>岐阜市の一部も配布しております</t>
  </si>
  <si>
    <t>竹ヶ鼻</t>
  </si>
  <si>
    <t>： 美江寺は未読なし</t>
  </si>
  <si>
    <t>： 川島は未読なし</t>
  </si>
  <si>
    <t>３５店</t>
  </si>
  <si>
    <t>全域配布枚数表　《　第二週　》</t>
  </si>
  <si>
    <t>　岐阜県版　</t>
  </si>
  <si>
    <t>　岐阜県版　全域配布枚数表　【　第四週　】</t>
  </si>
  <si>
    <t>　羽　　島　　市</t>
  </si>
  <si>
    <t>　羽　　島　　郡</t>
  </si>
  <si>
    <r>
      <t>平成30年後期（</t>
    </r>
    <r>
      <rPr>
        <sz val="11"/>
        <rFont val="ＭＳ Ｐゴシック"/>
        <family val="3"/>
      </rPr>
      <t>8</t>
    </r>
    <r>
      <rPr>
        <sz val="11"/>
        <rFont val="ＭＳ Ｐゴシック"/>
        <family val="3"/>
      </rPr>
      <t>月1日以降）Ⅲ</t>
    </r>
  </si>
  <si>
    <t>平成30年後期（8月1日以降）Ⅲ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</si>
</sst>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0;[Red]\-#,##0;"/>
    <numFmt numFmtId="179" formatCode="yyyy&quot;年&quot;m&quot;月&quot;;@"/>
    <numFmt numFmtId="180" formatCode="#,##0.00_ ;[Red]\-#,##0.00\ "/>
    <numFmt numFmtId="181" formatCode="#,##0_ ;[Red]\-#,##0\ "/>
    <numFmt numFmtId="182" formatCode="m&quot;月&quot;d&quot;日&quot;\(aaa\)"/>
    <numFmt numFmtId="183" formatCode="#,##0.0;[Red]\-#,##0.0"/>
    <numFmt numFmtId="184" formatCode="#,###"/>
    <numFmt numFmtId="185" formatCode="m/d;@"/>
  </numFmts>
  <fonts count="102">
    <font>
      <sz val="11"/>
      <name val="ＭＳ Ｐゴシック"/>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b/>
      <sz val="5"/>
      <name val="ＭＳ Ｐゴシック"/>
      <family val="3"/>
    </font>
    <font>
      <b/>
      <sz val="8"/>
      <name val="ＭＳ Ｐゴシック"/>
      <family val="3"/>
    </font>
    <font>
      <sz val="10"/>
      <color indexed="30"/>
      <name val="ＭＳ Ｐゴシック"/>
      <family val="3"/>
    </font>
    <font>
      <sz val="8"/>
      <name val="Century"/>
      <family val="1"/>
    </font>
    <font>
      <sz val="8"/>
      <name val="ＭＳ Ｐ明朝"/>
      <family val="1"/>
    </font>
    <font>
      <b/>
      <sz val="11"/>
      <name val="ＭＳ Ｐ明朝"/>
      <family val="1"/>
    </font>
    <font>
      <b/>
      <sz val="8"/>
      <name val="ＭＳ Ｐ明朝"/>
      <family val="1"/>
    </font>
    <font>
      <b/>
      <sz val="6"/>
      <name val="ＭＳ Ｐゴシック"/>
      <family val="3"/>
    </font>
    <font>
      <sz val="6"/>
      <color indexed="30"/>
      <name val="ＭＳ Ｐゴシック"/>
      <family val="3"/>
    </font>
    <font>
      <sz val="10"/>
      <name val="HG創英角ｺﾞｼｯｸUB"/>
      <family val="3"/>
    </font>
    <font>
      <sz val="10"/>
      <name val="HGSｺﾞｼｯｸE"/>
      <family val="3"/>
    </font>
    <font>
      <b/>
      <sz val="10"/>
      <name val="HGｺﾞｼｯｸM"/>
      <family val="3"/>
    </font>
    <font>
      <b/>
      <sz val="4"/>
      <name val="ＭＳ Ｐゴシック"/>
      <family val="3"/>
    </font>
    <font>
      <b/>
      <sz val="3"/>
      <name val="ＭＳ Ｐゴシック"/>
      <family val="3"/>
    </font>
    <font>
      <sz val="16"/>
      <name val="ＭＳ Ｐゴシック"/>
      <family val="3"/>
    </font>
    <font>
      <sz val="20"/>
      <name val="ＭＳ Ｐゴシック"/>
      <family val="3"/>
    </font>
    <font>
      <b/>
      <sz val="20"/>
      <name val="ＭＳ Ｐゴシック"/>
      <family val="3"/>
    </font>
    <font>
      <b/>
      <sz val="14"/>
      <name val="ＭＳ Ｐゴシック"/>
      <family val="3"/>
    </font>
    <font>
      <sz val="14"/>
      <name val="ＭＳ Ｐゴシック"/>
      <family val="3"/>
    </font>
    <font>
      <b/>
      <sz val="12"/>
      <name val="ＭＳ Ｐゴシック"/>
      <family val="3"/>
    </font>
    <font>
      <sz val="12"/>
      <name val="HGSｺﾞｼｯｸE"/>
      <family val="3"/>
    </font>
    <font>
      <sz val="12"/>
      <name val="HG創英角ｺﾞｼｯｸUB"/>
      <family val="3"/>
    </font>
    <font>
      <sz val="11"/>
      <name val="HGSｺﾞｼｯｸE"/>
      <family val="3"/>
    </font>
    <font>
      <sz val="12.5"/>
      <name val="ＭＳ Ｐゴシック"/>
      <family val="3"/>
    </font>
    <font>
      <sz val="9"/>
      <color indexed="8"/>
      <name val="ＭＳ Ｐゴシック"/>
      <family val="3"/>
    </font>
    <font>
      <b/>
      <sz val="11"/>
      <name val="ＭＳ Ｐゴシック"/>
      <family val="3"/>
    </font>
    <font>
      <b/>
      <sz val="12.5"/>
      <name val="ＭＳ Ｐゴシック"/>
      <family val="3"/>
    </font>
    <font>
      <b/>
      <sz val="11"/>
      <color indexed="10"/>
      <name val="ＭＳ Ｐゴシック"/>
      <family val="3"/>
    </font>
    <font>
      <sz val="11.5"/>
      <name val="ＭＳ Ｐゴシック"/>
      <family val="3"/>
    </font>
    <font>
      <sz val="16"/>
      <name val="HGS創英角ｺﾞｼｯｸUB"/>
      <family val="3"/>
    </font>
    <font>
      <sz val="12.5"/>
      <color indexed="10"/>
      <name val="ＭＳ Ｐゴシック"/>
      <family val="3"/>
    </font>
    <font>
      <sz val="12.5"/>
      <color indexed="8"/>
      <name val="ＭＳ Ｐゴシック"/>
      <family val="3"/>
    </font>
    <font>
      <b/>
      <sz val="10"/>
      <name val="ＭＳ Ｐ明朝"/>
      <family val="1"/>
    </font>
    <font>
      <b/>
      <sz val="10"/>
      <name val="ＭＳ Ｐゴシック"/>
      <family val="3"/>
    </font>
    <font>
      <b/>
      <sz val="16"/>
      <name val="ＭＳ Ｐゴシック"/>
      <family val="3"/>
    </font>
    <font>
      <b/>
      <sz val="18"/>
      <name val="ＭＳ Ｐゴシック"/>
      <family val="3"/>
    </font>
    <font>
      <sz val="18"/>
      <name val="ＭＳ Ｐゴシック"/>
      <family val="3"/>
    </font>
    <font>
      <b/>
      <sz val="2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0"/>
      <name val="ＭＳ Ｐゴシック"/>
      <family val="3"/>
    </font>
    <font>
      <sz val="8"/>
      <color indexed="40"/>
      <name val="ＭＳ Ｐゴシック"/>
      <family val="3"/>
    </font>
    <font>
      <sz val="10.5"/>
      <color indexed="8"/>
      <name val="ＭＳ Ｐゴシック"/>
      <family val="3"/>
    </font>
    <font>
      <sz val="13.5"/>
      <color indexed="8"/>
      <name val="ＭＳ Ｐゴシック"/>
      <family val="3"/>
    </font>
    <font>
      <b/>
      <sz val="12"/>
      <color indexed="8"/>
      <name val="ＭＳ Ｐゴシック"/>
      <family val="3"/>
    </font>
    <font>
      <b/>
      <sz val="12.5"/>
      <color indexed="8"/>
      <name val="ＭＳ Ｐゴシック"/>
      <family val="3"/>
    </font>
    <font>
      <sz val="12"/>
      <color indexed="8"/>
      <name val="ＭＳ Ｐゴシック"/>
      <family val="3"/>
    </font>
    <font>
      <sz val="8"/>
      <color indexed="8"/>
      <name val="ＭＳ Ｐゴシック"/>
      <family val="3"/>
    </font>
    <font>
      <sz val="36"/>
      <color indexed="30"/>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mbria"/>
      <family val="3"/>
    </font>
    <font>
      <sz val="8"/>
      <color rgb="FF0070C0"/>
      <name val="ＭＳ Ｐゴシック"/>
      <family val="3"/>
    </font>
    <font>
      <sz val="6"/>
      <color rgb="FF0070C0"/>
      <name val="ＭＳ Ｐゴシック"/>
      <family val="3"/>
    </font>
    <font>
      <sz val="8"/>
      <color rgb="FF00B0F0"/>
      <name val="ＭＳ Ｐゴシック"/>
      <family val="3"/>
    </font>
    <font>
      <sz val="12.5"/>
      <color theme="1"/>
      <name val="Calibri"/>
      <family val="3"/>
    </font>
    <font>
      <b/>
      <sz val="11"/>
      <color rgb="FFFF0000"/>
      <name val="Calibri"/>
      <family val="3"/>
    </font>
    <font>
      <sz val="10.5"/>
      <color theme="1"/>
      <name val="Calibri"/>
      <family val="3"/>
    </font>
    <font>
      <sz val="13.5"/>
      <color theme="1"/>
      <name val="Calibri"/>
      <family val="3"/>
    </font>
    <font>
      <sz val="12.5"/>
      <name val="Calibri"/>
      <family val="3"/>
    </font>
    <font>
      <b/>
      <sz val="12"/>
      <color theme="1"/>
      <name val="Calibri"/>
      <family val="3"/>
    </font>
    <font>
      <b/>
      <sz val="12.5"/>
      <color theme="1"/>
      <name val="Calibri"/>
      <family val="3"/>
    </font>
    <font>
      <sz val="12"/>
      <color theme="1"/>
      <name val="Calibri"/>
      <family val="3"/>
    </font>
    <font>
      <sz val="8"/>
      <color theme="1"/>
      <name val="Calibri"/>
      <family val="3"/>
    </font>
    <font>
      <sz val="10"/>
      <name val="Cambria"/>
      <family val="3"/>
    </font>
    <font>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thin"/>
    </border>
    <border>
      <left style="hair"/>
      <right/>
      <top style="hair"/>
      <bottom style="hair"/>
    </border>
    <border>
      <left style="hair"/>
      <right style="medium"/>
      <top style="medium"/>
      <bottom style="thin"/>
    </border>
    <border>
      <left/>
      <right/>
      <top/>
      <bottom style="hair"/>
    </border>
    <border>
      <left style="medium"/>
      <right/>
      <top style="hair"/>
      <bottom style="hair"/>
    </border>
    <border>
      <left style="medium"/>
      <right/>
      <top style="hair"/>
      <bottom style="double"/>
    </border>
    <border>
      <left/>
      <right/>
      <top style="hair"/>
      <bottom style="double"/>
    </border>
    <border>
      <left style="medium"/>
      <right style="medium"/>
      <top style="hair"/>
      <bottom style="hair"/>
    </border>
    <border>
      <left style="medium"/>
      <right style="medium"/>
      <top style="hair"/>
      <bottom style="double"/>
    </border>
    <border>
      <left/>
      <right/>
      <top style="medium"/>
      <bottom/>
    </border>
    <border>
      <left style="medium"/>
      <right/>
      <top/>
      <bottom style="medium"/>
    </border>
    <border>
      <left style="medium"/>
      <right/>
      <top/>
      <bottom/>
    </border>
    <border>
      <left style="medium"/>
      <right style="medium"/>
      <top style="double"/>
      <bottom style="hair"/>
    </border>
    <border>
      <left style="medium"/>
      <right/>
      <top/>
      <bottom style="hair"/>
    </border>
    <border>
      <left style="medium"/>
      <right/>
      <top style="double"/>
      <bottom style="hair"/>
    </border>
    <border>
      <left style="medium"/>
      <right/>
      <top style="thin"/>
      <bottom style="hair"/>
    </border>
    <border>
      <left style="medium"/>
      <right style="medium"/>
      <top style="medium"/>
      <bottom style="thin"/>
    </border>
    <border>
      <left style="medium"/>
      <right style="medium"/>
      <top style="thin"/>
      <bottom style="hair"/>
    </border>
    <border>
      <left style="medium"/>
      <right style="medium"/>
      <top/>
      <bottom style="hair"/>
    </border>
    <border>
      <left style="medium"/>
      <right style="medium"/>
      <top/>
      <bottom style="medium"/>
    </border>
    <border>
      <left style="medium"/>
      <right style="medium"/>
      <top style="hair"/>
      <bottom/>
    </border>
    <border>
      <left style="thin"/>
      <right/>
      <top/>
      <bottom/>
    </border>
    <border>
      <left/>
      <right/>
      <top/>
      <bottom style="medium"/>
    </border>
    <border>
      <left style="medium"/>
      <right style="medium"/>
      <top style="medium"/>
      <bottom style="medium"/>
    </border>
    <border>
      <left style="medium"/>
      <right style="medium"/>
      <top style="thin"/>
      <bottom style="thin"/>
    </border>
    <border>
      <left style="medium"/>
      <right style="medium"/>
      <top style="thin"/>
      <bottom/>
    </border>
    <border>
      <left style="medium"/>
      <right style="medium"/>
      <top style="double"/>
      <bottom style="medium"/>
    </border>
    <border>
      <left style="medium"/>
      <right style="medium"/>
      <top style="medium"/>
      <bottom/>
    </border>
    <border>
      <left style="medium"/>
      <right style="medium"/>
      <top/>
      <bottom/>
    </border>
    <border>
      <left style="medium"/>
      <right style="medium"/>
      <top style="double"/>
      <bottom/>
    </border>
    <border>
      <left style="hair"/>
      <right/>
      <top style="thin"/>
      <bottom/>
    </border>
    <border>
      <left style="hair"/>
      <right style="medium"/>
      <top style="hair"/>
      <bottom style="hair"/>
    </border>
    <border>
      <left style="medium"/>
      <right style="hair"/>
      <top style="hair"/>
      <bottom style="hair"/>
    </border>
    <border>
      <left style="medium"/>
      <right/>
      <top/>
      <bottom style="double"/>
    </border>
    <border>
      <left style="hair"/>
      <right style="medium"/>
      <top style="thin"/>
      <bottom style="hair"/>
    </border>
    <border>
      <left style="hair"/>
      <right style="medium"/>
      <top style="hair"/>
      <bottom style="double"/>
    </border>
    <border>
      <left style="hair"/>
      <right style="medium"/>
      <top/>
      <bottom style="medium"/>
    </border>
    <border>
      <left/>
      <right style="hair"/>
      <top style="thin"/>
      <bottom style="hair"/>
    </border>
    <border>
      <left/>
      <right style="hair"/>
      <top style="hair"/>
      <bottom style="hair"/>
    </border>
    <border>
      <left/>
      <right style="hair"/>
      <top/>
      <bottom style="hair"/>
    </border>
    <border>
      <left/>
      <right style="dashed"/>
      <top style="hair"/>
      <bottom style="hair"/>
    </border>
    <border>
      <left/>
      <right style="hair"/>
      <top style="hair"/>
      <bottom/>
    </border>
    <border>
      <left/>
      <right style="hair"/>
      <top style="hair"/>
      <bottom style="thin"/>
    </border>
    <border>
      <left/>
      <right style="hair"/>
      <top/>
      <bottom style="thin"/>
    </border>
    <border>
      <left/>
      <right style="hair"/>
      <top style="double"/>
      <bottom/>
    </border>
    <border>
      <left/>
      <right style="dashed"/>
      <top style="thin"/>
      <bottom style="hair"/>
    </border>
    <border>
      <left/>
      <right style="dashed"/>
      <top style="hair"/>
      <bottom/>
    </border>
    <border>
      <left/>
      <right style="hair"/>
      <top style="thin"/>
      <bottom/>
    </border>
    <border>
      <left/>
      <right/>
      <top style="thin"/>
      <bottom/>
    </border>
    <border>
      <left/>
      <right/>
      <top style="hair"/>
      <bottom style="hair"/>
    </border>
    <border>
      <left style="thin"/>
      <right style="thin"/>
      <top style="thin"/>
      <bottom style="thin"/>
    </border>
    <border>
      <left style="thin"/>
      <right/>
      <top style="thin"/>
      <bottom style="thin"/>
    </border>
    <border>
      <left/>
      <right/>
      <top style="thin"/>
      <bottom style="thin"/>
    </border>
    <border>
      <left style="hair"/>
      <right/>
      <top style="hair"/>
      <bottom style="double"/>
    </border>
    <border>
      <left style="hair"/>
      <right/>
      <top style="thin"/>
      <bottom style="hair"/>
    </border>
    <border>
      <left/>
      <right style="thin"/>
      <top style="thin"/>
      <bottom style="thin"/>
    </border>
    <border>
      <left/>
      <right style="hair"/>
      <top style="hair"/>
      <bottom style="double"/>
    </border>
    <border>
      <left/>
      <right style="hair"/>
      <top/>
      <bottom style="medium"/>
    </border>
    <border>
      <left/>
      <right/>
      <top style="hair"/>
      <bottom/>
    </border>
    <border>
      <left/>
      <right/>
      <top/>
      <bottom style="double"/>
    </border>
    <border>
      <left/>
      <right style="dashed"/>
      <top style="hair"/>
      <bottom style="double"/>
    </border>
    <border>
      <left style="medium"/>
      <right/>
      <top style="double"/>
      <bottom style="medium"/>
    </border>
    <border>
      <left/>
      <right/>
      <top style="double"/>
      <bottom style="medium"/>
    </border>
    <border>
      <left/>
      <right style="dotted"/>
      <top style="double"/>
      <bottom style="medium"/>
    </border>
    <border>
      <left/>
      <right/>
      <top style="thin"/>
      <bottom style="hair"/>
    </border>
    <border>
      <left/>
      <right/>
      <top style="double"/>
      <bottom style="hair"/>
    </border>
    <border>
      <left style="hair"/>
      <right style="hair"/>
      <top style="double"/>
      <bottom style="hair"/>
    </border>
    <border>
      <left style="hair"/>
      <right style="hair"/>
      <top style="hair"/>
      <bottom style="hair"/>
    </border>
    <border>
      <left style="hair"/>
      <right style="hair"/>
      <top style="hair"/>
      <bottom style="double"/>
    </border>
    <border>
      <left/>
      <right style="hair"/>
      <top style="double"/>
      <bottom style="hair"/>
    </border>
    <border>
      <left style="hair"/>
      <right/>
      <top style="double"/>
      <bottom style="hair"/>
    </border>
    <border>
      <left/>
      <right style="hair"/>
      <top/>
      <bottom style="double"/>
    </border>
    <border>
      <left style="medium"/>
      <right/>
      <top style="hair"/>
      <bottom/>
    </border>
    <border>
      <left style="hair"/>
      <right style="medium"/>
      <top/>
      <bottom style="hair"/>
    </border>
    <border>
      <left>
        <color indexed="63"/>
      </left>
      <right>
        <color indexed="63"/>
      </right>
      <top>
        <color indexed="63"/>
      </top>
      <bottom style="thin"/>
    </border>
    <border>
      <left>
        <color indexed="63"/>
      </left>
      <right>
        <color indexed="63"/>
      </right>
      <top>
        <color indexed="63"/>
      </top>
      <bottom style="dashed"/>
    </border>
    <border>
      <left style="thick"/>
      <right>
        <color indexed="63"/>
      </right>
      <top>
        <color indexed="63"/>
      </top>
      <bottom>
        <color indexed="63"/>
      </bottom>
    </border>
    <border>
      <left/>
      <right style="dashed"/>
      <top>
        <color indexed="63"/>
      </top>
      <bottom style="double"/>
    </border>
    <border>
      <left/>
      <right style="dashed"/>
      <top style="double"/>
      <bottom style="medium"/>
    </border>
    <border>
      <left style="medium"/>
      <right style="medium"/>
      <top/>
      <bottom style="thin"/>
    </border>
    <border>
      <left style="hair"/>
      <right style="medium"/>
      <top style="thin"/>
      <bottom>
        <color indexed="63"/>
      </bottom>
    </border>
    <border>
      <left style="medium"/>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style="thin"/>
      <top>
        <color indexed="63"/>
      </top>
      <bottom style="thin"/>
    </border>
    <border>
      <left style="thin"/>
      <right style="thin"/>
      <top>
        <color indexed="63"/>
      </top>
      <bottom style="dotted"/>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style="dotted"/>
      <bottom style="dotted"/>
    </border>
    <border>
      <left style="thin"/>
      <right style="thin"/>
      <top style="dotted"/>
      <bottom style="thin"/>
    </border>
    <border>
      <left style="medium"/>
      <right style="thin"/>
      <top style="dotted"/>
      <bottom style="dotted"/>
    </border>
    <border>
      <left style="medium"/>
      <right style="thin"/>
      <top>
        <color indexed="63"/>
      </top>
      <bottom style="thin"/>
    </border>
    <border>
      <left style="medium"/>
      <right style="thin"/>
      <top style="thin"/>
      <bottom style="thin"/>
    </border>
    <border>
      <left/>
      <right style="medium"/>
      <top style="thin"/>
      <bottom style="thin"/>
    </border>
    <border>
      <left style="thin"/>
      <right style="medium"/>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color indexed="63"/>
      </top>
      <bottom>
        <color indexed="63"/>
      </bottom>
    </border>
    <border>
      <left style="thin"/>
      <right style="thin"/>
      <top style="dotted"/>
      <bottom>
        <color indexed="63"/>
      </bottom>
    </border>
    <border>
      <left style="thin"/>
      <right style="medium"/>
      <top style="dotted"/>
      <bottom>
        <color indexed="63"/>
      </bottom>
    </border>
    <border>
      <left style="thin"/>
      <right style="medium"/>
      <top style="dotted"/>
      <bottom style="thin"/>
    </border>
    <border>
      <left style="medium"/>
      <right style="thin"/>
      <top style="medium"/>
      <bottom style="medium"/>
    </border>
    <border>
      <left style="medium"/>
      <right style="thin"/>
      <top style="medium"/>
      <bottom style="dotted"/>
    </border>
    <border>
      <left style="thin"/>
      <right style="thin"/>
      <top style="medium"/>
      <bottom style="dotted"/>
    </border>
    <border>
      <left style="medium"/>
      <right/>
      <top style="medium"/>
      <bottom style="thin"/>
    </border>
    <border>
      <left/>
      <right/>
      <top style="medium"/>
      <bottom style="thin"/>
    </border>
    <border>
      <left/>
      <right style="dashed"/>
      <top style="medium"/>
      <bottom style="thin"/>
    </border>
    <border>
      <left style="dashed"/>
      <right/>
      <top style="medium"/>
      <bottom style="thin"/>
    </border>
    <border>
      <left/>
      <right style="medium"/>
      <top style="medium"/>
      <bottom style="thin"/>
    </border>
    <border>
      <left style="hair"/>
      <right/>
      <top style="medium"/>
      <bottom style="thin"/>
    </border>
    <border>
      <left/>
      <right style="dotted"/>
      <top style="medium"/>
      <bottom style="thin"/>
    </border>
    <border>
      <left style="dotted"/>
      <right/>
      <top style="medium"/>
      <bottom style="thin"/>
    </border>
    <border>
      <left/>
      <right style="hair"/>
      <top style="medium"/>
      <bottom style="thin"/>
    </border>
    <border>
      <left style="dashed"/>
      <right/>
      <top style="thin"/>
      <bottom/>
    </border>
    <border>
      <left/>
      <right style="medium"/>
      <top style="thin"/>
      <bottom/>
    </border>
    <border>
      <left/>
      <right style="medium"/>
      <top style="thin"/>
      <bottom style="hair"/>
    </border>
    <border>
      <left style="dashed"/>
      <right/>
      <top style="thin"/>
      <bottom style="hair"/>
    </border>
    <border>
      <left style="dashed"/>
      <right/>
      <top style="hair"/>
      <bottom style="hair"/>
    </border>
    <border>
      <left/>
      <right style="medium"/>
      <top style="hair"/>
      <bottom style="hair"/>
    </border>
    <border>
      <left style="dashed"/>
      <right/>
      <top style="hair"/>
      <bottom style="double"/>
    </border>
    <border>
      <left/>
      <right style="medium"/>
      <top style="hair"/>
      <bottom style="double"/>
    </border>
    <border>
      <left style="dashed"/>
      <right/>
      <top/>
      <bottom style="double"/>
    </border>
    <border>
      <left/>
      <right style="medium"/>
      <top/>
      <bottom style="double"/>
    </border>
    <border>
      <left style="dotted"/>
      <right/>
      <top style="double"/>
      <bottom style="medium"/>
    </border>
    <border>
      <left/>
      <right style="medium"/>
      <top style="double"/>
      <bottom style="medium"/>
    </border>
    <border>
      <left style="hair"/>
      <right/>
      <top style="double"/>
      <bottom style="medium"/>
    </border>
    <border>
      <left style="dashed"/>
      <right/>
      <top/>
      <bottom style="medium"/>
    </border>
    <border>
      <left/>
      <right style="medium"/>
      <top/>
      <bottom style="medium"/>
    </border>
    <border>
      <left style="dotted"/>
      <right/>
      <top style="hair"/>
      <bottom style="hair"/>
    </border>
    <border>
      <left style="dashed"/>
      <right/>
      <top/>
      <bottom style="hair"/>
    </border>
    <border>
      <left/>
      <right style="medium"/>
      <top/>
      <bottom style="hair"/>
    </border>
    <border>
      <left style="medium"/>
      <right/>
      <top style="thin"/>
      <bottom style="double"/>
    </border>
    <border>
      <left/>
      <right style="medium"/>
      <top style="thin"/>
      <bottom style="double"/>
    </border>
    <border>
      <left style="medium"/>
      <right/>
      <top style="medium"/>
      <bottom style="medium"/>
    </border>
    <border>
      <left/>
      <right/>
      <top style="medium"/>
      <bottom style="medium"/>
    </border>
    <border>
      <left/>
      <right style="medium"/>
      <top style="medium"/>
      <bottom style="medium"/>
    </border>
    <border>
      <left/>
      <right/>
      <top style="thin"/>
      <bottom style="double"/>
    </border>
    <border>
      <left style="medium"/>
      <right style="medium"/>
      <top style="thin"/>
      <bottom style="double"/>
    </border>
    <border>
      <left style="hair"/>
      <right/>
      <top/>
      <bottom style="hair"/>
    </border>
    <border>
      <left style="dashed"/>
      <right style="hair"/>
      <top style="double"/>
      <bottom style="hair"/>
    </border>
    <border>
      <left style="hair"/>
      <right style="medium"/>
      <top style="double"/>
      <bottom style="hair"/>
    </border>
    <border>
      <left style="dashed"/>
      <right style="hair"/>
      <top style="hair"/>
      <bottom style="double"/>
    </border>
    <border>
      <left style="dashed"/>
      <right/>
      <top style="double"/>
      <bottom style="hair"/>
    </border>
    <border>
      <left/>
      <right style="medium"/>
      <top style="double"/>
      <bottom style="hair"/>
    </border>
    <border>
      <left style="dashed"/>
      <right/>
      <top style="double"/>
      <bottom style="medium"/>
    </border>
    <border>
      <left style="dashed"/>
      <right style="hair"/>
      <top style="hair"/>
      <bottom style="hair"/>
    </border>
    <border>
      <left style="dotted"/>
      <right/>
      <top/>
      <bottom style="medium"/>
    </border>
    <border>
      <left style="dotted"/>
      <right/>
      <top style="hair"/>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70" fillId="0" borderId="0">
      <alignment vertical="center"/>
      <protection/>
    </xf>
    <xf numFmtId="0" fontId="86" fillId="32" borderId="0" applyNumberFormat="0" applyBorder="0" applyAlignment="0" applyProtection="0"/>
  </cellStyleXfs>
  <cellXfs count="664">
    <xf numFmtId="0" fontId="0" fillId="0" borderId="0" xfId="0" applyAlignment="1">
      <alignment/>
    </xf>
    <xf numFmtId="0" fontId="5" fillId="0" borderId="0" xfId="0" applyFont="1" applyFill="1" applyAlignment="1" applyProtection="1">
      <alignment vertical="center"/>
      <protection/>
    </xf>
    <xf numFmtId="38" fontId="5" fillId="0" borderId="0" xfId="48"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9" fontId="87" fillId="0" borderId="0" xfId="0" applyNumberFormat="1" applyFont="1" applyFill="1" applyAlignment="1" applyProtection="1">
      <alignment/>
      <protection/>
    </xf>
    <xf numFmtId="178" fontId="6" fillId="0" borderId="10" xfId="48" applyNumberFormat="1" applyFont="1" applyFill="1" applyBorder="1" applyAlignment="1">
      <alignment horizontal="distributed" vertical="center" wrapText="1"/>
    </xf>
    <xf numFmtId="178" fontId="6" fillId="0" borderId="11" xfId="48" applyNumberFormat="1" applyFont="1" applyFill="1" applyBorder="1" applyAlignment="1">
      <alignment horizontal="right" vertical="center"/>
    </xf>
    <xf numFmtId="178" fontId="6" fillId="0" borderId="12" xfId="48" applyNumberFormat="1" applyFont="1" applyFill="1" applyBorder="1" applyAlignment="1">
      <alignment horizontal="distributed" vertical="center" wrapText="1"/>
    </xf>
    <xf numFmtId="178" fontId="6" fillId="0" borderId="0" xfId="48" applyNumberFormat="1" applyFont="1" applyFill="1" applyBorder="1" applyAlignment="1">
      <alignment horizontal="center" vertical="center"/>
    </xf>
    <xf numFmtId="178" fontId="6" fillId="0" borderId="0" xfId="48" applyNumberFormat="1" applyFont="1" applyFill="1" applyBorder="1" applyAlignment="1">
      <alignment horizontal="distributed" vertical="center" wrapText="1"/>
    </xf>
    <xf numFmtId="178" fontId="6" fillId="0" borderId="0" xfId="48" applyNumberFormat="1" applyFont="1" applyFill="1" applyBorder="1" applyAlignment="1">
      <alignment horizontal="distributed" vertical="center"/>
    </xf>
    <xf numFmtId="178" fontId="6" fillId="0" borderId="0" xfId="48" applyNumberFormat="1" applyFont="1" applyFill="1" applyAlignment="1">
      <alignment/>
    </xf>
    <xf numFmtId="178" fontId="6" fillId="0" borderId="13" xfId="48" applyNumberFormat="1" applyFont="1" applyFill="1" applyBorder="1" applyAlignment="1">
      <alignment/>
    </xf>
    <xf numFmtId="178" fontId="6" fillId="0" borderId="13" xfId="48" applyNumberFormat="1" applyFont="1" applyFill="1" applyBorder="1" applyAlignment="1">
      <alignment horizontal="distributed" vertical="center"/>
    </xf>
    <xf numFmtId="178" fontId="14" fillId="0" borderId="13" xfId="48" applyNumberFormat="1" applyFont="1" applyFill="1" applyBorder="1" applyAlignment="1">
      <alignment horizontal="center" vertical="center"/>
    </xf>
    <xf numFmtId="178" fontId="6" fillId="0" borderId="13" xfId="48" applyNumberFormat="1" applyFont="1" applyFill="1" applyBorder="1" applyAlignment="1">
      <alignment horizontal="right" vertical="center"/>
    </xf>
    <xf numFmtId="178" fontId="6" fillId="0" borderId="14" xfId="48" applyNumberFormat="1" applyFont="1" applyFill="1" applyBorder="1" applyAlignment="1">
      <alignment/>
    </xf>
    <xf numFmtId="178" fontId="6" fillId="0" borderId="15" xfId="48" applyNumberFormat="1" applyFont="1" applyFill="1" applyBorder="1" applyAlignment="1">
      <alignment/>
    </xf>
    <xf numFmtId="178" fontId="6" fillId="0" borderId="16" xfId="48" applyNumberFormat="1" applyFont="1" applyFill="1" applyBorder="1" applyAlignment="1">
      <alignment vertical="center"/>
    </xf>
    <xf numFmtId="178" fontId="6" fillId="0" borderId="17" xfId="48" applyNumberFormat="1" applyFont="1" applyFill="1" applyBorder="1" applyAlignment="1">
      <alignment vertical="center"/>
    </xf>
    <xf numFmtId="178" fontId="6" fillId="0" borderId="18" xfId="48" applyNumberFormat="1" applyFont="1" applyFill="1" applyBorder="1" applyAlignment="1">
      <alignment vertical="center"/>
    </xf>
    <xf numFmtId="178" fontId="88" fillId="0" borderId="18" xfId="48" applyNumberFormat="1" applyFont="1" applyFill="1" applyBorder="1" applyAlignment="1">
      <alignment vertical="center"/>
    </xf>
    <xf numFmtId="178" fontId="6" fillId="0" borderId="19" xfId="48" applyNumberFormat="1" applyFont="1" applyFill="1" applyBorder="1" applyAlignment="1">
      <alignment/>
    </xf>
    <xf numFmtId="178" fontId="6" fillId="0" borderId="19" xfId="48" applyNumberFormat="1" applyFont="1" applyFill="1" applyBorder="1" applyAlignment="1">
      <alignment horizontal="distributed" vertical="center" shrinkToFit="1"/>
    </xf>
    <xf numFmtId="178" fontId="6" fillId="0" borderId="13" xfId="48" applyNumberFormat="1" applyFont="1" applyFill="1" applyBorder="1" applyAlignment="1">
      <alignment horizontal="distributed" vertical="center" shrinkToFit="1"/>
    </xf>
    <xf numFmtId="178" fontId="12" fillId="0" borderId="0" xfId="48" applyNumberFormat="1" applyFont="1" applyFill="1" applyBorder="1" applyAlignment="1">
      <alignment horizontal="left" vertical="center"/>
    </xf>
    <xf numFmtId="178" fontId="6" fillId="0" borderId="20" xfId="48" applyNumberFormat="1" applyFont="1" applyFill="1" applyBorder="1" applyAlignment="1">
      <alignment/>
    </xf>
    <xf numFmtId="178" fontId="6" fillId="0" borderId="0" xfId="48" applyNumberFormat="1" applyFont="1" applyFill="1" applyBorder="1" applyAlignment="1">
      <alignment/>
    </xf>
    <xf numFmtId="178" fontId="10" fillId="0" borderId="21" xfId="48" applyNumberFormat="1" applyFont="1" applyFill="1" applyBorder="1" applyAlignment="1">
      <alignment vertical="center"/>
    </xf>
    <xf numFmtId="178" fontId="11" fillId="0" borderId="18" xfId="48" applyNumberFormat="1" applyFont="1" applyFill="1" applyBorder="1" applyAlignment="1">
      <alignment vertical="center"/>
    </xf>
    <xf numFmtId="178" fontId="11" fillId="0" borderId="22" xfId="48" applyNumberFormat="1" applyFont="1" applyFill="1" applyBorder="1" applyAlignment="1">
      <alignment vertical="center"/>
    </xf>
    <xf numFmtId="178" fontId="2" fillId="0" borderId="23" xfId="48" applyNumberFormat="1" applyFont="1" applyFill="1" applyBorder="1" applyAlignment="1">
      <alignment horizontal="center" vertical="center" shrinkToFit="1"/>
    </xf>
    <xf numFmtId="178" fontId="2" fillId="0" borderId="14" xfId="48" applyNumberFormat="1" applyFont="1" applyFill="1" applyBorder="1" applyAlignment="1">
      <alignment horizontal="center" vertical="center"/>
    </xf>
    <xf numFmtId="178" fontId="11" fillId="0" borderId="24" xfId="48" applyNumberFormat="1" applyFont="1" applyFill="1" applyBorder="1" applyAlignment="1">
      <alignment vertical="center"/>
    </xf>
    <xf numFmtId="178" fontId="6" fillId="0" borderId="25" xfId="48" applyNumberFormat="1" applyFont="1" applyFill="1" applyBorder="1" applyAlignment="1">
      <alignment/>
    </xf>
    <xf numFmtId="178" fontId="6" fillId="0" borderId="23" xfId="48" applyNumberFormat="1" applyFont="1" applyFill="1" applyBorder="1" applyAlignment="1">
      <alignment/>
    </xf>
    <xf numFmtId="178" fontId="6" fillId="0" borderId="26" xfId="48" applyNumberFormat="1" applyFont="1" applyFill="1" applyBorder="1" applyAlignment="1">
      <alignment horizontal="distributed" vertical="center"/>
    </xf>
    <xf numFmtId="178" fontId="6" fillId="0" borderId="27" xfId="48" applyNumberFormat="1" applyFont="1" applyFill="1" applyBorder="1" applyAlignment="1">
      <alignment vertical="center"/>
    </xf>
    <xf numFmtId="178" fontId="6" fillId="0" borderId="28" xfId="48" applyNumberFormat="1" applyFont="1" applyFill="1" applyBorder="1" applyAlignment="1">
      <alignment vertical="center"/>
    </xf>
    <xf numFmtId="178" fontId="6" fillId="0" borderId="29" xfId="48" applyNumberFormat="1" applyFont="1" applyFill="1" applyBorder="1" applyAlignment="1">
      <alignment vertical="center"/>
    </xf>
    <xf numFmtId="178" fontId="6" fillId="0" borderId="30" xfId="48" applyNumberFormat="1" applyFont="1" applyFill="1" applyBorder="1" applyAlignment="1">
      <alignment vertical="center"/>
    </xf>
    <xf numFmtId="178" fontId="0" fillId="0" borderId="0" xfId="48" applyNumberFormat="1" applyFill="1" applyAlignment="1">
      <alignment/>
    </xf>
    <xf numFmtId="178" fontId="6" fillId="0" borderId="0" xfId="48" applyNumberFormat="1" applyFont="1" applyFill="1" applyAlignment="1">
      <alignment vertical="center"/>
    </xf>
    <xf numFmtId="178" fontId="13" fillId="0" borderId="0" xfId="48" applyNumberFormat="1" applyFont="1" applyFill="1" applyBorder="1" applyAlignment="1">
      <alignment horizontal="left" vertical="center"/>
    </xf>
    <xf numFmtId="0" fontId="5" fillId="0" borderId="31" xfId="0" applyFont="1" applyFill="1" applyBorder="1" applyAlignment="1" applyProtection="1">
      <alignment vertical="center"/>
      <protection/>
    </xf>
    <xf numFmtId="178" fontId="6" fillId="0" borderId="18" xfId="48" applyNumberFormat="1" applyFont="1" applyFill="1" applyBorder="1" applyAlignment="1">
      <alignment/>
    </xf>
    <xf numFmtId="0" fontId="5" fillId="0" borderId="0" xfId="0" applyFont="1" applyFill="1" applyAlignment="1" applyProtection="1">
      <alignment/>
      <protection/>
    </xf>
    <xf numFmtId="0" fontId="16" fillId="0" borderId="32" xfId="0" applyFont="1" applyFill="1" applyBorder="1" applyAlignment="1" applyProtection="1">
      <alignment horizontal="left"/>
      <protection/>
    </xf>
    <xf numFmtId="0" fontId="16"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176" fontId="5" fillId="0" borderId="0" xfId="0" applyNumberFormat="1" applyFont="1" applyFill="1" applyBorder="1" applyAlignment="1" applyProtection="1">
      <alignment horizontal="center"/>
      <protection/>
    </xf>
    <xf numFmtId="176" fontId="5" fillId="0" borderId="0" xfId="0" applyNumberFormat="1" applyFont="1" applyFill="1" applyBorder="1" applyAlignment="1" applyProtection="1">
      <alignment vertical="center" wrapText="1"/>
      <protection/>
    </xf>
    <xf numFmtId="0" fontId="17" fillId="0" borderId="0" xfId="0" applyFont="1" applyFill="1" applyAlignment="1" applyProtection="1">
      <alignment/>
      <protection/>
    </xf>
    <xf numFmtId="176" fontId="17" fillId="0" borderId="0" xfId="0" applyNumberFormat="1" applyFont="1" applyFill="1" applyBorder="1" applyAlignment="1" applyProtection="1">
      <alignment vertical="center"/>
      <protection/>
    </xf>
    <xf numFmtId="0" fontId="17" fillId="0" borderId="0" xfId="0" applyFont="1" applyFill="1" applyAlignment="1" applyProtection="1">
      <alignment vertical="center"/>
      <protection/>
    </xf>
    <xf numFmtId="0" fontId="18" fillId="0" borderId="0" xfId="0" applyFont="1" applyFill="1" applyAlignment="1" applyProtection="1">
      <alignment vertical="center"/>
      <protection/>
    </xf>
    <xf numFmtId="176" fontId="5" fillId="0" borderId="0" xfId="0" applyNumberFormat="1" applyFont="1" applyFill="1" applyBorder="1" applyAlignment="1" applyProtection="1">
      <alignment/>
      <protection/>
    </xf>
    <xf numFmtId="177" fontId="5" fillId="0" borderId="0" xfId="0" applyNumberFormat="1" applyFont="1" applyFill="1" applyBorder="1" applyAlignment="1" applyProtection="1">
      <alignment vertical="center"/>
      <protection/>
    </xf>
    <xf numFmtId="176" fontId="5" fillId="0" borderId="0" xfId="0" applyNumberFormat="1" applyFont="1" applyFill="1" applyAlignment="1" applyProtection="1">
      <alignment/>
      <protection/>
    </xf>
    <xf numFmtId="0" fontId="5" fillId="0" borderId="0" xfId="0" applyFont="1" applyFill="1" applyBorder="1" applyAlignment="1" applyProtection="1">
      <alignment/>
      <protection/>
    </xf>
    <xf numFmtId="176" fontId="5" fillId="0" borderId="33" xfId="0" applyNumberFormat="1" applyFont="1" applyFill="1" applyBorder="1" applyAlignment="1" applyProtection="1">
      <alignment horizontal="distributed" vertical="center"/>
      <protection/>
    </xf>
    <xf numFmtId="38" fontId="5" fillId="0" borderId="34" xfId="48" applyFont="1" applyFill="1" applyBorder="1" applyAlignment="1" applyProtection="1">
      <alignment vertical="center"/>
      <protection/>
    </xf>
    <xf numFmtId="38" fontId="5" fillId="0" borderId="35" xfId="48" applyFont="1" applyFill="1" applyBorder="1" applyAlignment="1" applyProtection="1">
      <alignment vertical="center"/>
      <protection/>
    </xf>
    <xf numFmtId="38" fontId="5" fillId="0" borderId="36" xfId="48" applyFont="1" applyFill="1" applyBorder="1" applyAlignment="1" applyProtection="1">
      <alignment vertical="center"/>
      <protection/>
    </xf>
    <xf numFmtId="0" fontId="5" fillId="0" borderId="33" xfId="0" applyFont="1" applyFill="1" applyBorder="1" applyAlignment="1" applyProtection="1">
      <alignment horizontal="distributed" vertical="center" wrapText="1"/>
      <protection/>
    </xf>
    <xf numFmtId="0" fontId="5" fillId="0" borderId="37" xfId="0" applyFont="1" applyFill="1" applyBorder="1" applyAlignment="1" applyProtection="1">
      <alignment vertical="center"/>
      <protection/>
    </xf>
    <xf numFmtId="38" fontId="5" fillId="0" borderId="38" xfId="48"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5" fillId="0" borderId="35" xfId="0" applyFont="1" applyFill="1" applyBorder="1" applyAlignment="1" applyProtection="1">
      <alignment vertical="center"/>
      <protection/>
    </xf>
    <xf numFmtId="0" fontId="5" fillId="0" borderId="39" xfId="0" applyFont="1" applyFill="1" applyBorder="1" applyAlignment="1" applyProtection="1">
      <alignment vertical="center"/>
      <protection/>
    </xf>
    <xf numFmtId="38" fontId="5" fillId="0" borderId="39" xfId="48" applyFont="1" applyFill="1" applyBorder="1" applyAlignment="1" applyProtection="1">
      <alignment vertical="center"/>
      <protection/>
    </xf>
    <xf numFmtId="38" fontId="5" fillId="0" borderId="37" xfId="48" applyFont="1" applyFill="1" applyBorder="1" applyAlignment="1" applyProtection="1">
      <alignment vertical="center"/>
      <protection/>
    </xf>
    <xf numFmtId="0" fontId="5" fillId="0" borderId="34" xfId="0" applyFont="1" applyFill="1" applyBorder="1" applyAlignment="1" applyProtection="1">
      <alignment vertical="center" shrinkToFit="1"/>
      <protection/>
    </xf>
    <xf numFmtId="0" fontId="5" fillId="0" borderId="36" xfId="0" applyFont="1" applyFill="1" applyBorder="1" applyAlignment="1" applyProtection="1">
      <alignment vertical="center"/>
      <protection/>
    </xf>
    <xf numFmtId="178" fontId="2" fillId="0" borderId="23" xfId="48" applyNumberFormat="1" applyFont="1" applyFill="1" applyBorder="1" applyAlignment="1">
      <alignment horizontal="center" vertical="center"/>
    </xf>
    <xf numFmtId="178" fontId="2" fillId="0" borderId="25" xfId="48" applyNumberFormat="1" applyFont="1" applyFill="1" applyBorder="1" applyAlignment="1">
      <alignment horizontal="center" vertical="center"/>
    </xf>
    <xf numFmtId="178" fontId="2" fillId="0" borderId="27" xfId="48" applyNumberFormat="1" applyFont="1" applyFill="1" applyBorder="1" applyAlignment="1">
      <alignment horizontal="center" vertical="center"/>
    </xf>
    <xf numFmtId="0" fontId="5" fillId="0" borderId="33" xfId="0" applyFont="1" applyFill="1" applyBorder="1" applyAlignment="1" applyProtection="1">
      <alignment horizontal="distributed" vertical="center"/>
      <protection/>
    </xf>
    <xf numFmtId="178" fontId="6" fillId="0" borderId="40" xfId="48" applyNumberFormat="1" applyFont="1" applyFill="1" applyBorder="1" applyAlignment="1">
      <alignment vertical="center"/>
    </xf>
    <xf numFmtId="178" fontId="6" fillId="0" borderId="11" xfId="48" applyNumberFormat="1" applyFont="1" applyFill="1" applyBorder="1" applyAlignment="1">
      <alignment vertical="center" wrapText="1"/>
    </xf>
    <xf numFmtId="181" fontId="6" fillId="0" borderId="41" xfId="48" applyNumberFormat="1" applyFont="1" applyFill="1" applyBorder="1" applyAlignment="1">
      <alignment horizontal="right" vertical="center"/>
    </xf>
    <xf numFmtId="178" fontId="6" fillId="0" borderId="42" xfId="48" applyNumberFormat="1" applyFont="1" applyFill="1" applyBorder="1" applyAlignment="1">
      <alignment vertical="center"/>
    </xf>
    <xf numFmtId="178" fontId="6" fillId="0" borderId="43" xfId="48" applyNumberFormat="1" applyFont="1" applyFill="1" applyBorder="1" applyAlignment="1">
      <alignment vertical="center"/>
    </xf>
    <xf numFmtId="178" fontId="6" fillId="0" borderId="44" xfId="48" applyNumberFormat="1" applyFont="1" applyFill="1" applyBorder="1" applyAlignment="1">
      <alignment horizontal="right" vertical="center"/>
    </xf>
    <xf numFmtId="178" fontId="6" fillId="0" borderId="45" xfId="48" applyNumberFormat="1" applyFont="1" applyFill="1" applyBorder="1" applyAlignment="1">
      <alignment horizontal="right" vertical="center"/>
    </xf>
    <xf numFmtId="178" fontId="6" fillId="0" borderId="46" xfId="48" applyNumberFormat="1" applyFont="1" applyFill="1" applyBorder="1" applyAlignment="1">
      <alignment horizontal="right" vertical="center"/>
    </xf>
    <xf numFmtId="178" fontId="8" fillId="0" borderId="0" xfId="48" applyNumberFormat="1" applyFont="1" applyFill="1" applyBorder="1" applyAlignment="1">
      <alignment horizontal="left"/>
    </xf>
    <xf numFmtId="178" fontId="6" fillId="0" borderId="41" xfId="48" applyNumberFormat="1" applyFont="1" applyFill="1" applyBorder="1" applyAlignment="1">
      <alignment horizontal="right" vertical="center"/>
    </xf>
    <xf numFmtId="178" fontId="8" fillId="0" borderId="47" xfId="48" applyNumberFormat="1" applyFont="1" applyFill="1" applyBorder="1" applyAlignment="1">
      <alignment horizontal="center" vertical="center"/>
    </xf>
    <xf numFmtId="178" fontId="19" fillId="0" borderId="48" xfId="48" applyNumberFormat="1" applyFont="1" applyFill="1" applyBorder="1" applyAlignment="1">
      <alignment horizontal="center" vertical="center" wrapText="1"/>
    </xf>
    <xf numFmtId="178" fontId="7" fillId="0" borderId="48" xfId="48" applyNumberFormat="1" applyFont="1" applyFill="1" applyBorder="1" applyAlignment="1">
      <alignment horizontal="center" vertical="center" wrapText="1"/>
    </xf>
    <xf numFmtId="178" fontId="8" fillId="0" borderId="48" xfId="48" applyNumberFormat="1" applyFont="1" applyFill="1" applyBorder="1" applyAlignment="1">
      <alignment horizontal="center" vertical="center"/>
    </xf>
    <xf numFmtId="178" fontId="7" fillId="0" borderId="47" xfId="48" applyNumberFormat="1" applyFont="1" applyFill="1" applyBorder="1" applyAlignment="1">
      <alignment horizontal="center" vertical="center"/>
    </xf>
    <xf numFmtId="178" fontId="7" fillId="0" borderId="48" xfId="48" applyNumberFormat="1" applyFont="1" applyFill="1" applyBorder="1" applyAlignment="1">
      <alignment horizontal="center" vertical="center"/>
    </xf>
    <xf numFmtId="178" fontId="7" fillId="0" borderId="49" xfId="48" applyNumberFormat="1" applyFont="1" applyFill="1" applyBorder="1" applyAlignment="1">
      <alignment horizontal="center" vertical="center" wrapText="1"/>
    </xf>
    <xf numFmtId="178" fontId="7" fillId="0" borderId="50" xfId="48" applyNumberFormat="1" applyFont="1" applyFill="1" applyBorder="1" applyAlignment="1">
      <alignment horizontal="center" vertical="center" wrapText="1"/>
    </xf>
    <xf numFmtId="178" fontId="20" fillId="0" borderId="51" xfId="48" applyNumberFormat="1" applyFont="1" applyFill="1" applyBorder="1" applyAlignment="1">
      <alignment horizontal="center" vertical="center" wrapText="1"/>
    </xf>
    <xf numFmtId="178" fontId="7" fillId="0" borderId="52" xfId="48" applyNumberFormat="1" applyFont="1" applyFill="1" applyBorder="1" applyAlignment="1">
      <alignment horizontal="center" vertical="center"/>
    </xf>
    <xf numFmtId="178" fontId="7" fillId="0" borderId="53" xfId="48" applyNumberFormat="1" applyFont="1" applyFill="1" applyBorder="1" applyAlignment="1">
      <alignment horizontal="center" vertical="center"/>
    </xf>
    <xf numFmtId="178" fontId="2" fillId="0" borderId="54" xfId="48" applyNumberFormat="1" applyFont="1" applyFill="1" applyBorder="1" applyAlignment="1">
      <alignment horizontal="center" vertical="center"/>
    </xf>
    <xf numFmtId="178" fontId="19" fillId="0" borderId="50" xfId="48" applyNumberFormat="1" applyFont="1" applyFill="1" applyBorder="1" applyAlignment="1">
      <alignment horizontal="center" vertical="center" wrapText="1"/>
    </xf>
    <xf numFmtId="178" fontId="19" fillId="0" borderId="49" xfId="48" applyNumberFormat="1" applyFont="1" applyFill="1" applyBorder="1" applyAlignment="1">
      <alignment horizontal="center" vertical="center" wrapText="1"/>
    </xf>
    <xf numFmtId="178" fontId="7" fillId="0" borderId="50" xfId="48" applyNumberFormat="1" applyFont="1" applyFill="1" applyBorder="1" applyAlignment="1">
      <alignment horizontal="center" vertical="center"/>
    </xf>
    <xf numFmtId="178" fontId="19" fillId="0" borderId="55" xfId="48" applyNumberFormat="1" applyFont="1" applyFill="1" applyBorder="1" applyAlignment="1">
      <alignment horizontal="center" vertical="center" wrapText="1"/>
    </xf>
    <xf numFmtId="178" fontId="7" fillId="0" borderId="55" xfId="48" applyNumberFormat="1" applyFont="1" applyFill="1" applyBorder="1" applyAlignment="1">
      <alignment horizontal="center" vertical="center" wrapText="1"/>
    </xf>
    <xf numFmtId="178" fontId="19" fillId="0" borderId="56" xfId="48" applyNumberFormat="1" applyFont="1" applyFill="1" applyBorder="1" applyAlignment="1">
      <alignment horizontal="center" vertical="center" wrapText="1"/>
    </xf>
    <xf numFmtId="178" fontId="20" fillId="0" borderId="50" xfId="48" applyNumberFormat="1" applyFont="1" applyFill="1" applyBorder="1" applyAlignment="1">
      <alignment horizontal="center" vertical="center" wrapText="1"/>
    </xf>
    <xf numFmtId="178" fontId="7" fillId="0" borderId="49" xfId="48" applyNumberFormat="1" applyFont="1" applyFill="1" applyBorder="1" applyAlignment="1">
      <alignment horizontal="center" vertical="center"/>
    </xf>
    <xf numFmtId="178" fontId="20" fillId="0" borderId="48" xfId="48" applyNumberFormat="1" applyFont="1" applyFill="1" applyBorder="1" applyAlignment="1">
      <alignment horizontal="center" vertical="center" wrapText="1"/>
    </xf>
    <xf numFmtId="178" fontId="7" fillId="0" borderId="57" xfId="48" applyNumberFormat="1" applyFont="1" applyFill="1" applyBorder="1" applyAlignment="1">
      <alignment horizontal="center" vertical="center"/>
    </xf>
    <xf numFmtId="178" fontId="19" fillId="0" borderId="47" xfId="48" applyNumberFormat="1" applyFont="1" applyFill="1" applyBorder="1" applyAlignment="1">
      <alignment horizontal="center" vertical="center" wrapText="1" shrinkToFit="1"/>
    </xf>
    <xf numFmtId="178" fontId="7" fillId="0" borderId="51" xfId="48" applyNumberFormat="1" applyFont="1" applyFill="1" applyBorder="1" applyAlignment="1">
      <alignment horizontal="center" vertical="center"/>
    </xf>
    <xf numFmtId="178" fontId="7" fillId="0" borderId="13" xfId="48" applyNumberFormat="1" applyFont="1" applyFill="1" applyBorder="1" applyAlignment="1">
      <alignment horizontal="center" vertical="center" wrapText="1"/>
    </xf>
    <xf numFmtId="178" fontId="6" fillId="0" borderId="58" xfId="48" applyNumberFormat="1" applyFont="1" applyFill="1" applyBorder="1" applyAlignment="1">
      <alignment horizontal="distributed" vertical="center" shrinkToFit="1"/>
    </xf>
    <xf numFmtId="178" fontId="6" fillId="0" borderId="59" xfId="48" applyNumberFormat="1" applyFont="1" applyFill="1" applyBorder="1" applyAlignment="1">
      <alignment horizontal="distributed" vertical="center" shrinkToFit="1"/>
    </xf>
    <xf numFmtId="179" fontId="6" fillId="0" borderId="0" xfId="48" applyNumberFormat="1" applyFont="1" applyFill="1" applyAlignment="1">
      <alignment horizontal="right"/>
    </xf>
    <xf numFmtId="0" fontId="0" fillId="0" borderId="60" xfId="0" applyFont="1" applyFill="1" applyBorder="1" applyAlignment="1" applyProtection="1">
      <alignment vertical="center"/>
      <protection/>
    </xf>
    <xf numFmtId="0" fontId="0" fillId="0" borderId="60" xfId="0" applyFont="1" applyFill="1" applyBorder="1" applyAlignment="1" applyProtection="1">
      <alignment vertical="center" wrapText="1"/>
      <protection/>
    </xf>
    <xf numFmtId="0" fontId="0" fillId="0" borderId="61" xfId="0" applyFont="1" applyFill="1" applyBorder="1" applyAlignment="1" applyProtection="1">
      <alignment vertical="center"/>
      <protection/>
    </xf>
    <xf numFmtId="178" fontId="21" fillId="0" borderId="62" xfId="48" applyNumberFormat="1" applyFont="1" applyBorder="1" applyAlignment="1">
      <alignment horizontal="center" vertical="center"/>
    </xf>
    <xf numFmtId="0" fontId="0" fillId="0" borderId="61" xfId="0" applyFont="1" applyFill="1" applyBorder="1" applyAlignment="1" applyProtection="1">
      <alignment vertical="center" wrapText="1"/>
      <protection/>
    </xf>
    <xf numFmtId="0" fontId="4" fillId="0" borderId="62" xfId="0" applyFont="1" applyFill="1" applyBorder="1" applyAlignment="1" applyProtection="1">
      <alignment vertical="center"/>
      <protection/>
    </xf>
    <xf numFmtId="178" fontId="6" fillId="0" borderId="11" xfId="48" applyNumberFormat="1" applyFont="1" applyFill="1" applyBorder="1" applyAlignment="1">
      <alignment vertical="center"/>
    </xf>
    <xf numFmtId="178" fontId="6" fillId="0" borderId="63" xfId="48" applyNumberFormat="1" applyFont="1" applyFill="1" applyBorder="1" applyAlignment="1">
      <alignment vertical="center"/>
    </xf>
    <xf numFmtId="178" fontId="6" fillId="0" borderId="25" xfId="48" applyNumberFormat="1" applyFont="1" applyFill="1" applyBorder="1" applyAlignment="1">
      <alignment vertical="center"/>
    </xf>
    <xf numFmtId="178" fontId="6" fillId="0" borderId="14" xfId="48" applyNumberFormat="1" applyFont="1" applyFill="1" applyBorder="1" applyAlignment="1">
      <alignment vertical="center"/>
    </xf>
    <xf numFmtId="178" fontId="6" fillId="0" borderId="15" xfId="48" applyNumberFormat="1" applyFont="1" applyFill="1" applyBorder="1" applyAlignment="1">
      <alignment vertical="center"/>
    </xf>
    <xf numFmtId="178" fontId="6" fillId="0" borderId="64" xfId="48" applyNumberFormat="1" applyFont="1" applyFill="1" applyBorder="1" applyAlignment="1">
      <alignment vertical="center"/>
    </xf>
    <xf numFmtId="0" fontId="0" fillId="0" borderId="65" xfId="0" applyFont="1" applyFill="1" applyBorder="1" applyAlignment="1" applyProtection="1">
      <alignment vertical="center"/>
      <protection/>
    </xf>
    <xf numFmtId="178" fontId="6" fillId="0" borderId="20" xfId="48" applyNumberFormat="1" applyFont="1" applyFill="1" applyBorder="1" applyAlignment="1">
      <alignment vertical="center"/>
    </xf>
    <xf numFmtId="178" fontId="6" fillId="0" borderId="13" xfId="48" applyNumberFormat="1" applyFont="1" applyFill="1" applyBorder="1" applyAlignment="1">
      <alignment vertical="center"/>
    </xf>
    <xf numFmtId="178" fontId="6" fillId="0" borderId="19" xfId="48" applyNumberFormat="1" applyFont="1" applyFill="1" applyBorder="1" applyAlignment="1">
      <alignment vertical="center"/>
    </xf>
    <xf numFmtId="178" fontId="2" fillId="0" borderId="28" xfId="48" applyNumberFormat="1" applyFont="1" applyFill="1" applyBorder="1" applyAlignment="1">
      <alignment horizontal="center" vertical="center"/>
    </xf>
    <xf numFmtId="178" fontId="6" fillId="0" borderId="0" xfId="48" applyNumberFormat="1" applyFont="1" applyFill="1" applyBorder="1" applyAlignment="1">
      <alignment vertical="center"/>
    </xf>
    <xf numFmtId="178" fontId="21" fillId="0" borderId="62" xfId="48" applyNumberFormat="1" applyFont="1" applyFill="1" applyBorder="1" applyAlignment="1">
      <alignment horizontal="center" vertical="center"/>
    </xf>
    <xf numFmtId="178" fontId="5" fillId="0" borderId="0" xfId="48" applyNumberFormat="1" applyFont="1" applyFill="1" applyAlignment="1">
      <alignment/>
    </xf>
    <xf numFmtId="180" fontId="5" fillId="0" borderId="0" xfId="48" applyNumberFormat="1" applyFont="1" applyFill="1" applyAlignment="1">
      <alignment/>
    </xf>
    <xf numFmtId="178" fontId="6" fillId="0" borderId="0" xfId="48" applyNumberFormat="1" applyFont="1" applyFill="1" applyAlignment="1">
      <alignment horizontal="center"/>
    </xf>
    <xf numFmtId="180" fontId="6" fillId="0" borderId="0" xfId="48" applyNumberFormat="1" applyFont="1" applyFill="1" applyAlignment="1">
      <alignment/>
    </xf>
    <xf numFmtId="178" fontId="6" fillId="0" borderId="0" xfId="48" applyNumberFormat="1" applyFont="1" applyFill="1" applyBorder="1" applyAlignment="1">
      <alignment horizontal="center"/>
    </xf>
    <xf numFmtId="178" fontId="8" fillId="0" borderId="0" xfId="48" applyNumberFormat="1" applyFont="1" applyFill="1" applyBorder="1" applyAlignment="1">
      <alignment horizontal="center"/>
    </xf>
    <xf numFmtId="178" fontId="8" fillId="0" borderId="0" xfId="48" applyNumberFormat="1" applyFont="1" applyFill="1" applyBorder="1" applyAlignment="1">
      <alignment vertical="center"/>
    </xf>
    <xf numFmtId="178" fontId="6" fillId="0" borderId="59" xfId="48" applyNumberFormat="1" applyFont="1" applyFill="1" applyBorder="1" applyAlignment="1">
      <alignment horizontal="distributed" vertical="center"/>
    </xf>
    <xf numFmtId="178" fontId="2" fillId="0" borderId="14" xfId="48" applyNumberFormat="1" applyFont="1" applyFill="1" applyBorder="1" applyAlignment="1">
      <alignment vertical="center"/>
    </xf>
    <xf numFmtId="178" fontId="14" fillId="0" borderId="66" xfId="48" applyNumberFormat="1" applyFont="1" applyFill="1" applyBorder="1" applyAlignment="1">
      <alignment horizontal="center" vertical="center"/>
    </xf>
    <xf numFmtId="178" fontId="6" fillId="0" borderId="67" xfId="48" applyNumberFormat="1" applyFont="1" applyFill="1" applyBorder="1" applyAlignment="1">
      <alignment horizontal="center" vertical="center"/>
    </xf>
    <xf numFmtId="178" fontId="8" fillId="0" borderId="0" xfId="48" applyNumberFormat="1" applyFont="1" applyFill="1" applyBorder="1" applyAlignment="1">
      <alignment horizontal="center" vertical="center"/>
    </xf>
    <xf numFmtId="178" fontId="6" fillId="0" borderId="0" xfId="48" applyNumberFormat="1" applyFont="1" applyFill="1" applyBorder="1" applyAlignment="1">
      <alignment horizontal="right" vertical="center"/>
    </xf>
    <xf numFmtId="178" fontId="10" fillId="0" borderId="23" xfId="48" applyNumberFormat="1" applyFont="1" applyFill="1" applyBorder="1" applyAlignment="1">
      <alignment vertical="center"/>
    </xf>
    <xf numFmtId="178" fontId="2" fillId="0" borderId="23" xfId="48" applyNumberFormat="1" applyFont="1" applyFill="1" applyBorder="1" applyAlignment="1">
      <alignment vertical="center"/>
    </xf>
    <xf numFmtId="178" fontId="2" fillId="0" borderId="14" xfId="48" applyNumberFormat="1" applyFont="1" applyFill="1" applyBorder="1" applyAlignment="1">
      <alignment/>
    </xf>
    <xf numFmtId="180" fontId="6" fillId="0" borderId="0" xfId="48" applyNumberFormat="1" applyFont="1" applyFill="1" applyBorder="1" applyAlignment="1">
      <alignment/>
    </xf>
    <xf numFmtId="178" fontId="6" fillId="0" borderId="21" xfId="48" applyNumberFormat="1" applyFont="1" applyFill="1" applyBorder="1" applyAlignment="1">
      <alignment/>
    </xf>
    <xf numFmtId="178" fontId="6" fillId="0" borderId="68" xfId="48" applyNumberFormat="1" applyFont="1" applyFill="1" applyBorder="1" applyAlignment="1">
      <alignment horizontal="distributed" vertical="center" shrinkToFit="1"/>
    </xf>
    <xf numFmtId="178" fontId="2" fillId="0" borderId="25" xfId="48" applyNumberFormat="1" applyFont="1" applyFill="1" applyBorder="1" applyAlignment="1">
      <alignment horizontal="center"/>
    </xf>
    <xf numFmtId="178" fontId="6" fillId="0" borderId="21" xfId="48" applyNumberFormat="1" applyFont="1" applyFill="1" applyBorder="1" applyAlignment="1">
      <alignment vertical="center"/>
    </xf>
    <xf numFmtId="178" fontId="2" fillId="0" borderId="14" xfId="48" applyNumberFormat="1" applyFont="1" applyFill="1" applyBorder="1" applyAlignment="1">
      <alignment horizontal="center"/>
    </xf>
    <xf numFmtId="178" fontId="15" fillId="0" borderId="14" xfId="48" applyNumberFormat="1" applyFont="1" applyFill="1" applyBorder="1" applyAlignment="1">
      <alignment vertical="center"/>
    </xf>
    <xf numFmtId="178" fontId="14" fillId="0" borderId="48" xfId="48" applyNumberFormat="1" applyFont="1" applyFill="1" applyBorder="1" applyAlignment="1">
      <alignment horizontal="center" vertical="center"/>
    </xf>
    <xf numFmtId="178" fontId="6" fillId="0" borderId="43" xfId="48" applyNumberFormat="1" applyFont="1" applyFill="1" applyBorder="1" applyAlignment="1">
      <alignment/>
    </xf>
    <xf numFmtId="178" fontId="6" fillId="0" borderId="69" xfId="48" applyNumberFormat="1" applyFont="1" applyFill="1" applyBorder="1" applyAlignment="1">
      <alignment horizontal="distributed" vertical="center" shrinkToFit="1"/>
    </xf>
    <xf numFmtId="178" fontId="7" fillId="0" borderId="70" xfId="48" applyNumberFormat="1"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Alignment="1">
      <alignment/>
    </xf>
    <xf numFmtId="178" fontId="6" fillId="0" borderId="0" xfId="48" applyNumberFormat="1" applyFont="1" applyFill="1" applyBorder="1" applyAlignment="1">
      <alignment horizontal="center" vertical="center" wrapText="1" shrinkToFit="1"/>
    </xf>
    <xf numFmtId="178" fontId="6" fillId="0" borderId="0" xfId="48" applyNumberFormat="1" applyFont="1" applyFill="1" applyBorder="1" applyAlignment="1">
      <alignment horizontal="center" vertical="center" wrapText="1"/>
    </xf>
    <xf numFmtId="178" fontId="0" fillId="0" borderId="0" xfId="48" applyNumberFormat="1" applyFont="1" applyFill="1" applyAlignment="1">
      <alignment horizontal="center"/>
    </xf>
    <xf numFmtId="178" fontId="0" fillId="0" borderId="0" xfId="48" applyNumberFormat="1" applyFont="1" applyFill="1" applyAlignment="1">
      <alignment/>
    </xf>
    <xf numFmtId="178" fontId="0" fillId="0" borderId="0" xfId="48" applyNumberFormat="1" applyFont="1" applyFill="1" applyBorder="1" applyAlignment="1">
      <alignment/>
    </xf>
    <xf numFmtId="180" fontId="0" fillId="0" borderId="0" xfId="48" applyNumberFormat="1" applyFont="1" applyFill="1" applyAlignment="1">
      <alignment/>
    </xf>
    <xf numFmtId="178" fontId="4" fillId="0" borderId="0" xfId="48" applyNumberFormat="1" applyFont="1" applyFill="1" applyAlignment="1">
      <alignment/>
    </xf>
    <xf numFmtId="178" fontId="0" fillId="0" borderId="0" xfId="48" applyNumberFormat="1" applyFill="1" applyAlignment="1">
      <alignment horizontal="center"/>
    </xf>
    <xf numFmtId="178" fontId="5" fillId="0" borderId="0" xfId="48" applyNumberFormat="1" applyFont="1" applyFill="1" applyAlignment="1">
      <alignment horizontal="center"/>
    </xf>
    <xf numFmtId="178" fontId="3" fillId="0" borderId="0" xfId="48" applyNumberFormat="1" applyFont="1" applyFill="1" applyAlignment="1">
      <alignment/>
    </xf>
    <xf numFmtId="180" fontId="3" fillId="0" borderId="0" xfId="48" applyNumberFormat="1" applyFont="1" applyFill="1" applyAlignment="1">
      <alignment/>
    </xf>
    <xf numFmtId="179" fontId="6" fillId="0" borderId="0" xfId="48" applyNumberFormat="1" applyFont="1" applyFill="1" applyBorder="1" applyAlignment="1">
      <alignment horizontal="right"/>
    </xf>
    <xf numFmtId="178" fontId="2" fillId="0" borderId="25" xfId="48" applyNumberFormat="1" applyFont="1" applyFill="1" applyBorder="1" applyAlignment="1">
      <alignment vertical="center"/>
    </xf>
    <xf numFmtId="178" fontId="6" fillId="0" borderId="16" xfId="48" applyNumberFormat="1" applyFont="1" applyFill="1" applyBorder="1" applyAlignment="1">
      <alignment/>
    </xf>
    <xf numFmtId="178" fontId="6" fillId="0" borderId="16" xfId="48" applyNumberFormat="1" applyFont="1" applyFill="1" applyBorder="1" applyAlignment="1">
      <alignment vertical="center" shrinkToFit="1"/>
    </xf>
    <xf numFmtId="178" fontId="6" fillId="0" borderId="71" xfId="48" applyNumberFormat="1" applyFont="1" applyFill="1" applyBorder="1" applyAlignment="1">
      <alignment vertical="center"/>
    </xf>
    <xf numFmtId="178" fontId="6" fillId="0" borderId="72" xfId="48" applyNumberFormat="1" applyFont="1" applyFill="1" applyBorder="1" applyAlignment="1">
      <alignment horizontal="center" vertical="center"/>
    </xf>
    <xf numFmtId="178" fontId="6" fillId="0" borderId="73" xfId="48" applyNumberFormat="1" applyFont="1" applyFill="1" applyBorder="1" applyAlignment="1">
      <alignment vertical="center"/>
    </xf>
    <xf numFmtId="178" fontId="0" fillId="0" borderId="0" xfId="48" applyNumberFormat="1" applyFill="1" applyBorder="1" applyAlignment="1">
      <alignment horizontal="center"/>
    </xf>
    <xf numFmtId="178" fontId="89" fillId="0" borderId="15" xfId="48" applyNumberFormat="1" applyFont="1" applyFill="1" applyBorder="1" applyAlignment="1">
      <alignment/>
    </xf>
    <xf numFmtId="178" fontId="6" fillId="0" borderId="16" xfId="48" applyNumberFormat="1" applyFont="1" applyFill="1" applyBorder="1" applyAlignment="1">
      <alignment horizontal="distributed" vertical="center" shrinkToFit="1"/>
    </xf>
    <xf numFmtId="0" fontId="6" fillId="0" borderId="0" xfId="48" applyNumberFormat="1" applyFont="1" applyFill="1" applyBorder="1" applyAlignment="1">
      <alignment horizontal="right" vertical="top" shrinkToFit="1"/>
    </xf>
    <xf numFmtId="0" fontId="6" fillId="0" borderId="0" xfId="0" applyNumberFormat="1" applyFont="1" applyFill="1" applyBorder="1" applyAlignment="1">
      <alignment horizontal="right" vertical="top"/>
    </xf>
    <xf numFmtId="178" fontId="5" fillId="0" borderId="0" xfId="48" applyNumberFormat="1" applyFont="1" applyFill="1" applyBorder="1" applyAlignment="1">
      <alignment/>
    </xf>
    <xf numFmtId="178" fontId="0" fillId="0" borderId="0" xfId="48" applyNumberFormat="1" applyFill="1" applyBorder="1" applyAlignment="1">
      <alignment/>
    </xf>
    <xf numFmtId="178" fontId="6" fillId="0" borderId="74" xfId="48" applyNumberFormat="1" applyFont="1" applyFill="1" applyBorder="1" applyAlignment="1">
      <alignment horizontal="distributed" vertical="center" shrinkToFit="1"/>
    </xf>
    <xf numFmtId="178" fontId="6" fillId="0" borderId="64" xfId="48" applyNumberFormat="1" applyFont="1" applyFill="1" applyBorder="1" applyAlignment="1">
      <alignment horizontal="right" vertical="center"/>
    </xf>
    <xf numFmtId="181" fontId="6" fillId="0" borderId="64" xfId="48" applyNumberFormat="1" applyFont="1" applyFill="1" applyBorder="1" applyAlignment="1">
      <alignment horizontal="right" vertical="center"/>
    </xf>
    <xf numFmtId="181" fontId="6" fillId="0" borderId="11" xfId="48" applyNumberFormat="1" applyFont="1" applyFill="1" applyBorder="1" applyAlignment="1">
      <alignment horizontal="right" vertical="center"/>
    </xf>
    <xf numFmtId="178" fontId="6" fillId="0" borderId="11" xfId="48" applyNumberFormat="1" applyFont="1" applyFill="1" applyBorder="1" applyAlignment="1">
      <alignment horizontal="right" vertical="center" wrapText="1"/>
    </xf>
    <xf numFmtId="181" fontId="6" fillId="0" borderId="46" xfId="48" applyNumberFormat="1" applyFont="1" applyFill="1" applyBorder="1" applyAlignment="1">
      <alignment horizontal="right" vertical="center"/>
    </xf>
    <xf numFmtId="178" fontId="10" fillId="0" borderId="15" xfId="48" applyNumberFormat="1" applyFont="1" applyFill="1" applyBorder="1" applyAlignment="1">
      <alignment vertical="center"/>
    </xf>
    <xf numFmtId="178" fontId="6" fillId="0" borderId="16" xfId="48" applyNumberFormat="1" applyFont="1" applyFill="1" applyBorder="1" applyAlignment="1">
      <alignment horizontal="distributed" vertical="center"/>
    </xf>
    <xf numFmtId="178" fontId="6" fillId="0" borderId="63" xfId="48" applyNumberFormat="1" applyFont="1" applyFill="1" applyBorder="1" applyAlignment="1">
      <alignment horizontal="right" vertical="center"/>
    </xf>
    <xf numFmtId="178" fontId="10" fillId="0" borderId="24" xfId="48" applyNumberFormat="1" applyFont="1" applyFill="1" applyBorder="1" applyAlignment="1">
      <alignment vertical="center"/>
    </xf>
    <xf numFmtId="178" fontId="6" fillId="0" borderId="75" xfId="48" applyNumberFormat="1" applyFont="1" applyFill="1" applyBorder="1" applyAlignment="1">
      <alignment horizontal="distributed" vertical="center"/>
    </xf>
    <xf numFmtId="178" fontId="6" fillId="0" borderId="76" xfId="48" applyNumberFormat="1" applyFont="1" applyFill="1" applyBorder="1" applyAlignment="1">
      <alignment horizontal="right" vertical="center"/>
    </xf>
    <xf numFmtId="178" fontId="6" fillId="0" borderId="77" xfId="48" applyNumberFormat="1" applyFont="1" applyFill="1" applyBorder="1" applyAlignment="1">
      <alignment horizontal="right" vertical="center"/>
    </xf>
    <xf numFmtId="181" fontId="6" fillId="0" borderId="44" xfId="48" applyNumberFormat="1" applyFont="1" applyFill="1" applyBorder="1" applyAlignment="1">
      <alignment horizontal="right" vertical="center"/>
    </xf>
    <xf numFmtId="178" fontId="6" fillId="0" borderId="78" xfId="48" applyNumberFormat="1" applyFont="1" applyFill="1" applyBorder="1" applyAlignment="1">
      <alignment horizontal="right" vertical="center"/>
    </xf>
    <xf numFmtId="178" fontId="8" fillId="0" borderId="79" xfId="48" applyNumberFormat="1" applyFont="1" applyFill="1" applyBorder="1" applyAlignment="1">
      <alignment horizontal="center" vertical="center"/>
    </xf>
    <xf numFmtId="178" fontId="6" fillId="0" borderId="80" xfId="48" applyNumberFormat="1" applyFont="1" applyFill="1" applyBorder="1" applyAlignment="1">
      <alignment horizontal="right" vertical="center"/>
    </xf>
    <xf numFmtId="178" fontId="14" fillId="0" borderId="81" xfId="48" applyNumberFormat="1" applyFont="1" applyFill="1" applyBorder="1" applyAlignment="1">
      <alignment horizontal="center" vertical="center"/>
    </xf>
    <xf numFmtId="178" fontId="6" fillId="0" borderId="19" xfId="48" applyNumberFormat="1" applyFont="1" applyFill="1" applyBorder="1" applyAlignment="1">
      <alignment horizontal="center" vertical="center"/>
    </xf>
    <xf numFmtId="178" fontId="2" fillId="0" borderId="28" xfId="48" applyNumberFormat="1" applyFont="1" applyFill="1" applyBorder="1" applyAlignment="1">
      <alignment horizontal="center" vertical="center" shrinkToFit="1"/>
    </xf>
    <xf numFmtId="181" fontId="6" fillId="0" borderId="45" xfId="48" applyNumberFormat="1" applyFont="1" applyFill="1" applyBorder="1" applyAlignment="1">
      <alignment horizontal="right" vertical="center"/>
    </xf>
    <xf numFmtId="0" fontId="6" fillId="0" borderId="72" xfId="0" applyFont="1" applyFill="1" applyBorder="1" applyAlignment="1">
      <alignment horizontal="center" vertical="center"/>
    </xf>
    <xf numFmtId="0" fontId="0" fillId="0" borderId="73" xfId="0" applyFont="1" applyFill="1" applyBorder="1" applyAlignment="1">
      <alignment vertical="center"/>
    </xf>
    <xf numFmtId="178" fontId="6" fillId="0" borderId="59" xfId="48" applyNumberFormat="1" applyFont="1" applyFill="1" applyBorder="1" applyAlignment="1">
      <alignment vertical="center"/>
    </xf>
    <xf numFmtId="178" fontId="6" fillId="0" borderId="82" xfId="48" applyNumberFormat="1" applyFont="1" applyFill="1" applyBorder="1" applyAlignment="1">
      <alignment vertical="center"/>
    </xf>
    <xf numFmtId="178" fontId="9" fillId="0" borderId="0" xfId="48" applyNumberFormat="1" applyFont="1" applyFill="1" applyAlignment="1">
      <alignment/>
    </xf>
    <xf numFmtId="178" fontId="88" fillId="0" borderId="25" xfId="48" applyNumberFormat="1" applyFont="1" applyFill="1" applyBorder="1" applyAlignment="1">
      <alignment/>
    </xf>
    <xf numFmtId="178" fontId="88" fillId="0" borderId="14" xfId="48" applyNumberFormat="1" applyFont="1" applyFill="1" applyBorder="1" applyAlignment="1">
      <alignment/>
    </xf>
    <xf numFmtId="178" fontId="89" fillId="0" borderId="23" xfId="48" applyNumberFormat="1" applyFont="1" applyFill="1" applyBorder="1" applyAlignment="1">
      <alignment/>
    </xf>
    <xf numFmtId="178" fontId="8" fillId="0" borderId="49" xfId="48" applyNumberFormat="1" applyFont="1" applyFill="1" applyBorder="1" applyAlignment="1">
      <alignment horizontal="center" vertical="center"/>
    </xf>
    <xf numFmtId="178" fontId="6" fillId="0" borderId="83" xfId="48" applyNumberFormat="1" applyFont="1" applyFill="1" applyBorder="1" applyAlignment="1">
      <alignment horizontal="right" vertical="center"/>
    </xf>
    <xf numFmtId="178" fontId="2" fillId="0" borderId="82" xfId="48" applyNumberFormat="1" applyFont="1" applyFill="1" applyBorder="1" applyAlignment="1">
      <alignment vertical="center" shrinkToFit="1"/>
    </xf>
    <xf numFmtId="178" fontId="6" fillId="0" borderId="68" xfId="48" applyNumberFormat="1" applyFont="1" applyFill="1" applyBorder="1" applyAlignment="1">
      <alignment horizontal="distributed" vertical="center"/>
    </xf>
    <xf numFmtId="178" fontId="6" fillId="0" borderId="15" xfId="48" applyNumberFormat="1" applyFont="1" applyFill="1" applyBorder="1" applyAlignment="1">
      <alignment horizontal="center" vertical="center"/>
    </xf>
    <xf numFmtId="178" fontId="2" fillId="0" borderId="15" xfId="48" applyNumberFormat="1" applyFont="1" applyFill="1" applyBorder="1" applyAlignment="1">
      <alignment/>
    </xf>
    <xf numFmtId="178" fontId="5" fillId="0" borderId="16" xfId="48" applyNumberFormat="1" applyFont="1" applyFill="1" applyBorder="1" applyAlignment="1">
      <alignment horizontal="distributed" vertical="center"/>
    </xf>
    <xf numFmtId="178" fontId="6" fillId="0" borderId="69" xfId="48" applyNumberFormat="1" applyFont="1" applyFill="1" applyBorder="1" applyAlignment="1">
      <alignment vertical="center"/>
    </xf>
    <xf numFmtId="178" fontId="8" fillId="0" borderId="66" xfId="48" applyNumberFormat="1" applyFont="1" applyFill="1" applyBorder="1" applyAlignment="1">
      <alignment horizontal="center" vertical="center"/>
    </xf>
    <xf numFmtId="178" fontId="6" fillId="0" borderId="25" xfId="48" applyNumberFormat="1" applyFont="1" applyFill="1" applyBorder="1" applyAlignment="1">
      <alignment horizontal="center" vertical="center" shrinkToFit="1"/>
    </xf>
    <xf numFmtId="178" fontId="90" fillId="0" borderId="25" xfId="48" applyNumberFormat="1" applyFont="1" applyFill="1" applyBorder="1" applyAlignment="1">
      <alignment vertical="center"/>
    </xf>
    <xf numFmtId="178" fontId="6" fillId="0" borderId="17" xfId="48" applyNumberFormat="1" applyFont="1" applyFill="1" applyBorder="1" applyAlignment="1">
      <alignment horizontal="center" vertical="center"/>
    </xf>
    <xf numFmtId="178" fontId="6" fillId="0" borderId="14" xfId="48" applyNumberFormat="1" applyFont="1" applyFill="1" applyBorder="1" applyAlignment="1">
      <alignment horizontal="center" vertical="center"/>
    </xf>
    <xf numFmtId="178" fontId="90" fillId="0" borderId="14" xfId="48" applyNumberFormat="1" applyFont="1" applyFill="1" applyBorder="1" applyAlignment="1">
      <alignment vertical="center"/>
    </xf>
    <xf numFmtId="178" fontId="88" fillId="0" borderId="15" xfId="48" applyNumberFormat="1" applyFont="1" applyFill="1" applyBorder="1" applyAlignment="1">
      <alignment/>
    </xf>
    <xf numFmtId="178" fontId="2" fillId="0" borderId="19" xfId="48" applyNumberFormat="1" applyFont="1" applyFill="1" applyBorder="1" applyAlignment="1">
      <alignment vertical="center"/>
    </xf>
    <xf numFmtId="178" fontId="8" fillId="0" borderId="19" xfId="48" applyNumberFormat="1" applyFont="1" applyFill="1" applyBorder="1" applyAlignment="1">
      <alignment horizontal="center" vertical="center"/>
    </xf>
    <xf numFmtId="178" fontId="6" fillId="0" borderId="19" xfId="48" applyNumberFormat="1" applyFont="1" applyFill="1" applyBorder="1" applyAlignment="1">
      <alignment horizontal="right" vertical="center"/>
    </xf>
    <xf numFmtId="178" fontId="2" fillId="0" borderId="0" xfId="48" applyNumberFormat="1" applyFont="1" applyFill="1" applyBorder="1" applyAlignment="1">
      <alignment vertical="center"/>
    </xf>
    <xf numFmtId="178" fontId="6" fillId="0" borderId="0" xfId="48" applyNumberFormat="1" applyFont="1" applyFill="1" applyBorder="1" applyAlignment="1">
      <alignment horizontal="distributed" vertical="center" shrinkToFit="1"/>
    </xf>
    <xf numFmtId="178" fontId="6" fillId="0" borderId="48" xfId="48" applyNumberFormat="1" applyFont="1" applyFill="1" applyBorder="1" applyAlignment="1">
      <alignment horizontal="center" vertical="center"/>
    </xf>
    <xf numFmtId="178" fontId="5" fillId="0" borderId="19" xfId="48" applyNumberFormat="1" applyFont="1" applyFill="1" applyBorder="1" applyAlignment="1">
      <alignment horizontal="distributed" vertical="center"/>
    </xf>
    <xf numFmtId="178" fontId="2" fillId="0" borderId="19" xfId="48" applyNumberFormat="1" applyFont="1" applyFill="1" applyBorder="1" applyAlignment="1">
      <alignment horizontal="center" vertical="center"/>
    </xf>
    <xf numFmtId="178" fontId="2" fillId="0" borderId="0" xfId="48" applyNumberFormat="1" applyFont="1" applyFill="1" applyBorder="1" applyAlignment="1">
      <alignment wrapText="1" shrinkToFit="1"/>
    </xf>
    <xf numFmtId="178" fontId="2" fillId="0" borderId="0" xfId="48" applyNumberFormat="1" applyFont="1" applyFill="1" applyBorder="1" applyAlignment="1">
      <alignment/>
    </xf>
    <xf numFmtId="178" fontId="6" fillId="0" borderId="25" xfId="48" applyNumberFormat="1" applyFont="1" applyFill="1" applyBorder="1" applyAlignment="1">
      <alignment horizontal="center" vertical="center"/>
    </xf>
    <xf numFmtId="178" fontId="6" fillId="0" borderId="23" xfId="48" applyNumberFormat="1" applyFont="1" applyFill="1" applyBorder="1" applyAlignment="1">
      <alignment horizontal="center" vertical="center"/>
    </xf>
    <xf numFmtId="178" fontId="10" fillId="0" borderId="14" xfId="48" applyNumberFormat="1" applyFont="1" applyFill="1" applyBorder="1" applyAlignment="1">
      <alignment horizontal="center" vertical="center"/>
    </xf>
    <xf numFmtId="178" fontId="11" fillId="0" borderId="14" xfId="48" applyNumberFormat="1" applyFont="1" applyFill="1" applyBorder="1" applyAlignment="1">
      <alignment horizontal="center" vertical="center"/>
    </xf>
    <xf numFmtId="178" fontId="6" fillId="0" borderId="59" xfId="48" applyNumberFormat="1" applyFont="1" applyFill="1" applyBorder="1" applyAlignment="1">
      <alignment horizontal="center" vertical="center"/>
    </xf>
    <xf numFmtId="0" fontId="5" fillId="0" borderId="0" xfId="0" applyFont="1" applyFill="1" applyBorder="1" applyAlignment="1">
      <alignment vertical="center"/>
    </xf>
    <xf numFmtId="178" fontId="6" fillId="0" borderId="42" xfId="48" applyNumberFormat="1" applyFont="1" applyFill="1" applyBorder="1" applyAlignment="1">
      <alignment horizontal="right" vertical="center"/>
    </xf>
    <xf numFmtId="178" fontId="88" fillId="0" borderId="43" xfId="48" applyNumberFormat="1" applyFont="1" applyFill="1" applyBorder="1" applyAlignment="1">
      <alignment/>
    </xf>
    <xf numFmtId="178" fontId="2" fillId="0" borderId="20" xfId="48" applyNumberFormat="1" applyFont="1" applyFill="1" applyBorder="1" applyAlignment="1">
      <alignment/>
    </xf>
    <xf numFmtId="0" fontId="5" fillId="0" borderId="0" xfId="48" applyNumberFormat="1" applyFont="1" applyFill="1" applyBorder="1" applyAlignment="1">
      <alignment vertical="center"/>
    </xf>
    <xf numFmtId="178" fontId="2" fillId="0" borderId="27" xfId="48" applyNumberFormat="1" applyFont="1" applyFill="1" applyBorder="1" applyAlignment="1">
      <alignment horizontal="center" vertical="center" shrinkToFit="1"/>
    </xf>
    <xf numFmtId="178" fontId="2" fillId="0" borderId="17" xfId="48" applyNumberFormat="1" applyFont="1" applyFill="1" applyBorder="1" applyAlignment="1">
      <alignment horizontal="center" vertical="center"/>
    </xf>
    <xf numFmtId="178" fontId="2" fillId="0" borderId="30" xfId="48" applyNumberFormat="1" applyFont="1" applyFill="1" applyBorder="1" applyAlignment="1">
      <alignment vertical="center"/>
    </xf>
    <xf numFmtId="178" fontId="24" fillId="0" borderId="0" xfId="48" applyNumberFormat="1" applyFont="1" applyFill="1" applyAlignment="1">
      <alignment/>
    </xf>
    <xf numFmtId="178" fontId="24" fillId="0" borderId="0" xfId="48" applyNumberFormat="1" applyFont="1" applyFill="1" applyAlignment="1">
      <alignment horizontal="center"/>
    </xf>
    <xf numFmtId="0" fontId="24" fillId="0" borderId="0" xfId="0" applyFont="1" applyFill="1" applyAlignment="1" applyProtection="1">
      <alignment/>
      <protection/>
    </xf>
    <xf numFmtId="176" fontId="24" fillId="0" borderId="0" xfId="0" applyNumberFormat="1" applyFont="1" applyFill="1" applyAlignment="1" applyProtection="1">
      <alignment/>
      <protection/>
    </xf>
    <xf numFmtId="180" fontId="24" fillId="0" borderId="0" xfId="48" applyNumberFormat="1" applyFont="1" applyFill="1" applyAlignment="1">
      <alignment/>
    </xf>
    <xf numFmtId="178" fontId="2" fillId="0" borderId="15" xfId="48" applyNumberFormat="1" applyFont="1" applyFill="1" applyBorder="1" applyAlignment="1">
      <alignment vertical="center"/>
    </xf>
    <xf numFmtId="178" fontId="7" fillId="0" borderId="66" xfId="48" applyNumberFormat="1" applyFont="1" applyFill="1" applyBorder="1" applyAlignment="1">
      <alignment horizontal="center" vertical="center"/>
    </xf>
    <xf numFmtId="178" fontId="2" fillId="0" borderId="15" xfId="48" applyNumberFormat="1" applyFont="1" applyFill="1" applyBorder="1" applyAlignment="1">
      <alignment horizontal="center" vertical="center"/>
    </xf>
    <xf numFmtId="178" fontId="19" fillId="0" borderId="66" xfId="48" applyNumberFormat="1" applyFont="1" applyFill="1" applyBorder="1" applyAlignment="1">
      <alignment horizontal="center" vertical="center" wrapText="1" shrinkToFit="1"/>
    </xf>
    <xf numFmtId="178" fontId="19" fillId="0" borderId="48" xfId="48" applyNumberFormat="1" applyFont="1" applyFill="1" applyBorder="1" applyAlignment="1">
      <alignment horizontal="center" vertical="center" wrapText="1" shrinkToFit="1"/>
    </xf>
    <xf numFmtId="181" fontId="6" fillId="0" borderId="83" xfId="48" applyNumberFormat="1" applyFont="1" applyFill="1" applyBorder="1" applyAlignment="1">
      <alignment horizontal="right" vertical="center"/>
    </xf>
    <xf numFmtId="178" fontId="2" fillId="0" borderId="35" xfId="48" applyNumberFormat="1" applyFont="1" applyFill="1" applyBorder="1" applyAlignment="1">
      <alignment horizontal="center" vertical="center"/>
    </xf>
    <xf numFmtId="0" fontId="4" fillId="0" borderId="6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178" fontId="22" fillId="0" borderId="0" xfId="0" applyNumberFormat="1"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178"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4" fillId="0" borderId="0" xfId="0" applyFont="1" applyFill="1" applyAlignment="1" applyProtection="1">
      <alignment vertical="center"/>
      <protection/>
    </xf>
    <xf numFmtId="38" fontId="4" fillId="0" borderId="0" xfId="48" applyFont="1" applyFill="1" applyBorder="1" applyAlignment="1" applyProtection="1">
      <alignment vertical="center"/>
      <protection/>
    </xf>
    <xf numFmtId="0" fontId="4" fillId="0" borderId="0" xfId="0" applyFont="1" applyFill="1" applyAlignment="1" applyProtection="1">
      <alignment vertical="top"/>
      <protection/>
    </xf>
    <xf numFmtId="0" fontId="4" fillId="0" borderId="0" xfId="0" applyFont="1" applyFill="1" applyAlignment="1" applyProtection="1">
      <alignment/>
      <protection/>
    </xf>
    <xf numFmtId="176" fontId="4" fillId="0" borderId="0" xfId="0" applyNumberFormat="1" applyFont="1" applyFill="1" applyAlignment="1" applyProtection="1">
      <alignment/>
      <protection/>
    </xf>
    <xf numFmtId="176" fontId="4" fillId="0" borderId="0" xfId="0" applyNumberFormat="1"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4" fillId="0" borderId="0" xfId="0" applyFont="1" applyFill="1" applyBorder="1" applyAlignment="1" applyProtection="1">
      <alignment vertical="top"/>
      <protection/>
    </xf>
    <xf numFmtId="0" fontId="27" fillId="0" borderId="0" xfId="0" applyFont="1" applyFill="1" applyBorder="1" applyAlignment="1" applyProtection="1">
      <alignment vertical="top"/>
      <protection/>
    </xf>
    <xf numFmtId="38" fontId="4" fillId="0" borderId="0" xfId="48" applyFont="1" applyFill="1" applyBorder="1" applyAlignment="1" applyProtection="1">
      <alignment vertical="top"/>
      <protection/>
    </xf>
    <xf numFmtId="0" fontId="4" fillId="0" borderId="60" xfId="0" applyFont="1" applyFill="1" applyBorder="1" applyAlignment="1" applyProtection="1">
      <alignment horizontal="center" vertical="center"/>
      <protection/>
    </xf>
    <xf numFmtId="176"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28" fillId="0" borderId="0" xfId="0" applyFont="1" applyFill="1" applyBorder="1" applyAlignment="1" applyProtection="1">
      <alignment/>
      <protection/>
    </xf>
    <xf numFmtId="0" fontId="28" fillId="0" borderId="0" xfId="0" applyFont="1" applyFill="1" applyBorder="1" applyAlignment="1" applyProtection="1">
      <alignment horizontal="left"/>
      <protection/>
    </xf>
    <xf numFmtId="0" fontId="4" fillId="0" borderId="0" xfId="0" applyFont="1" applyFill="1" applyBorder="1" applyAlignment="1" applyProtection="1">
      <alignment horizontal="distributed"/>
      <protection/>
    </xf>
    <xf numFmtId="0" fontId="4" fillId="0" borderId="61" xfId="0" applyFont="1" applyFill="1" applyBorder="1" applyAlignment="1" applyProtection="1">
      <alignment vertical="center"/>
      <protection/>
    </xf>
    <xf numFmtId="178" fontId="4" fillId="0" borderId="62" xfId="48" applyNumberFormat="1" applyFont="1" applyBorder="1" applyAlignment="1">
      <alignment horizontal="center" vertical="center"/>
    </xf>
    <xf numFmtId="0" fontId="4" fillId="0" borderId="61" xfId="0" applyFont="1" applyFill="1" applyBorder="1" applyAlignment="1" applyProtection="1">
      <alignment horizontal="center" vertical="center" wrapText="1"/>
      <protection/>
    </xf>
    <xf numFmtId="0" fontId="26" fillId="0" borderId="0" xfId="0" applyFont="1" applyFill="1" applyAlignment="1" applyProtection="1">
      <alignment/>
      <protection/>
    </xf>
    <xf numFmtId="176" fontId="26" fillId="0" borderId="0" xfId="0" applyNumberFormat="1" applyFont="1" applyFill="1" applyAlignment="1" applyProtection="1">
      <alignment/>
      <protection/>
    </xf>
    <xf numFmtId="0" fontId="26" fillId="0" borderId="84" xfId="0" applyFont="1" applyFill="1" applyBorder="1" applyAlignment="1" applyProtection="1">
      <alignment/>
      <protection/>
    </xf>
    <xf numFmtId="0" fontId="0" fillId="0" borderId="0" xfId="0" applyFont="1" applyFill="1" applyAlignment="1" applyProtection="1">
      <alignment vertical="center"/>
      <protection/>
    </xf>
    <xf numFmtId="0" fontId="0" fillId="0" borderId="0" xfId="0" applyFont="1" applyFill="1" applyAlignment="1" applyProtection="1">
      <alignment vertical="top"/>
      <protection/>
    </xf>
    <xf numFmtId="0" fontId="29" fillId="0" borderId="0" xfId="0" applyFont="1" applyFill="1" applyAlignment="1" applyProtection="1">
      <alignment vertical="top"/>
      <protection/>
    </xf>
    <xf numFmtId="0" fontId="29" fillId="0" borderId="0" xfId="0" applyFont="1" applyFill="1" applyAlignment="1" applyProtection="1">
      <alignment horizontal="left" vertical="top"/>
      <protection/>
    </xf>
    <xf numFmtId="0" fontId="17" fillId="0" borderId="0" xfId="0" applyFont="1" applyFill="1" applyAlignment="1" applyProtection="1">
      <alignment vertical="top"/>
      <protection/>
    </xf>
    <xf numFmtId="0" fontId="0" fillId="0" borderId="0" xfId="0" applyAlignment="1">
      <alignment vertical="center"/>
    </xf>
    <xf numFmtId="0" fontId="30" fillId="0" borderId="0" xfId="0" applyFont="1" applyAlignment="1">
      <alignment/>
    </xf>
    <xf numFmtId="0" fontId="91" fillId="0" borderId="0" xfId="0" applyFont="1" applyAlignment="1">
      <alignment/>
    </xf>
    <xf numFmtId="0" fontId="92" fillId="0" borderId="0" xfId="0" applyFont="1" applyBorder="1" applyAlignment="1">
      <alignment/>
    </xf>
    <xf numFmtId="0" fontId="0" fillId="0" borderId="0" xfId="0" applyFont="1" applyAlignment="1">
      <alignment/>
    </xf>
    <xf numFmtId="0" fontId="0" fillId="0" borderId="0" xfId="0" applyAlignment="1">
      <alignment/>
    </xf>
    <xf numFmtId="0" fontId="93" fillId="0" borderId="0" xfId="0" applyFont="1" applyAlignment="1">
      <alignment/>
    </xf>
    <xf numFmtId="0" fontId="0" fillId="0" borderId="0" xfId="0" applyFont="1" applyAlignment="1">
      <alignment horizontal="center" shrinkToFit="1"/>
    </xf>
    <xf numFmtId="0" fontId="70" fillId="0" borderId="0" xfId="0" applyFont="1" applyAlignment="1">
      <alignment/>
    </xf>
    <xf numFmtId="0" fontId="30" fillId="0" borderId="0" xfId="0" applyFont="1" applyBorder="1" applyAlignment="1">
      <alignment/>
    </xf>
    <xf numFmtId="0" fontId="91" fillId="0" borderId="0" xfId="0" applyFont="1" applyBorder="1" applyAlignment="1">
      <alignment/>
    </xf>
    <xf numFmtId="0" fontId="0" fillId="0" borderId="0" xfId="0" applyFont="1" applyAlignment="1">
      <alignment horizontal="center"/>
    </xf>
    <xf numFmtId="0" fontId="32" fillId="0" borderId="0" xfId="0" applyFont="1" applyAlignment="1">
      <alignment/>
    </xf>
    <xf numFmtId="0" fontId="33" fillId="0" borderId="0" xfId="0" applyFont="1" applyFill="1" applyAlignment="1">
      <alignment horizontal="distributed" vertical="center"/>
    </xf>
    <xf numFmtId="0" fontId="94" fillId="0" borderId="0" xfId="0" applyFont="1" applyAlignment="1">
      <alignment/>
    </xf>
    <xf numFmtId="0" fontId="95" fillId="0" borderId="0" xfId="0" applyFont="1" applyBorder="1" applyAlignment="1">
      <alignment/>
    </xf>
    <xf numFmtId="0" fontId="30" fillId="0" borderId="0" xfId="0" applyFont="1" applyFill="1" applyAlignment="1">
      <alignment/>
    </xf>
    <xf numFmtId="0" fontId="30" fillId="0" borderId="0" xfId="0" applyFont="1" applyAlignment="1">
      <alignment vertical="center"/>
    </xf>
    <xf numFmtId="0" fontId="3" fillId="0" borderId="0" xfId="0" applyFont="1" applyAlignment="1">
      <alignment/>
    </xf>
    <xf numFmtId="0" fontId="30" fillId="0" borderId="85" xfId="0" applyFont="1" applyBorder="1" applyAlignment="1">
      <alignment vertical="center"/>
    </xf>
    <xf numFmtId="0" fontId="3" fillId="0" borderId="85" xfId="0" applyFont="1" applyBorder="1" applyAlignment="1">
      <alignment/>
    </xf>
    <xf numFmtId="0" fontId="35" fillId="0" borderId="85" xfId="0" applyFont="1" applyBorder="1" applyAlignment="1">
      <alignment/>
    </xf>
    <xf numFmtId="0" fontId="30" fillId="0" borderId="85" xfId="0" applyFont="1" applyBorder="1" applyAlignment="1">
      <alignment/>
    </xf>
    <xf numFmtId="0" fontId="91" fillId="0" borderId="85" xfId="0" applyFont="1" applyFill="1" applyBorder="1" applyAlignment="1">
      <alignment horizontal="right"/>
    </xf>
    <xf numFmtId="0" fontId="30" fillId="0" borderId="0" xfId="0" applyFont="1" applyBorder="1" applyAlignment="1">
      <alignment vertical="center"/>
    </xf>
    <xf numFmtId="0" fontId="91" fillId="0" borderId="0" xfId="0" applyFont="1" applyFill="1" applyBorder="1" applyAlignment="1">
      <alignment horizontal="right"/>
    </xf>
    <xf numFmtId="0" fontId="30" fillId="0" borderId="86" xfId="0" applyFont="1" applyBorder="1" applyAlignment="1">
      <alignment/>
    </xf>
    <xf numFmtId="0" fontId="5" fillId="0" borderId="0" xfId="0" applyFont="1" applyBorder="1" applyAlignment="1">
      <alignment vertical="center"/>
    </xf>
    <xf numFmtId="0" fontId="91" fillId="0" borderId="0" xfId="0" applyFont="1" applyFill="1" applyBorder="1" applyAlignment="1">
      <alignment/>
    </xf>
    <xf numFmtId="0" fontId="5" fillId="0" borderId="0" xfId="0" applyFont="1" applyBorder="1" applyAlignment="1">
      <alignment/>
    </xf>
    <xf numFmtId="0" fontId="30" fillId="0" borderId="86"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xf>
    <xf numFmtId="0" fontId="3" fillId="0" borderId="0" xfId="0" applyFont="1" applyBorder="1" applyAlignment="1">
      <alignment/>
    </xf>
    <xf numFmtId="0" fontId="30" fillId="6" borderId="0" xfId="0" applyFont="1" applyFill="1" applyBorder="1" applyAlignment="1">
      <alignment/>
    </xf>
    <xf numFmtId="0" fontId="96" fillId="6" borderId="0" xfId="0" applyFont="1" applyFill="1" applyBorder="1" applyAlignment="1">
      <alignment vertical="center"/>
    </xf>
    <xf numFmtId="0" fontId="97" fillId="0" borderId="0" xfId="0" applyFont="1" applyFill="1" applyBorder="1" applyAlignment="1">
      <alignment vertical="center"/>
    </xf>
    <xf numFmtId="0" fontId="96"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30" fillId="0" borderId="86" xfId="0" applyFont="1" applyBorder="1" applyAlignment="1">
      <alignment horizontal="left"/>
    </xf>
    <xf numFmtId="0" fontId="30" fillId="0" borderId="0" xfId="0" applyFont="1" applyBorder="1" applyAlignment="1">
      <alignment horizontal="left"/>
    </xf>
    <xf numFmtId="0" fontId="0" fillId="0" borderId="0" xfId="0" applyFont="1" applyBorder="1" applyAlignment="1">
      <alignment horizontal="left"/>
    </xf>
    <xf numFmtId="0" fontId="26" fillId="0" borderId="0" xfId="0" applyFont="1" applyBorder="1" applyAlignment="1">
      <alignment horizontal="left" vertical="center"/>
    </xf>
    <xf numFmtId="0" fontId="30" fillId="0" borderId="86" xfId="0" applyFont="1" applyBorder="1" applyAlignment="1">
      <alignment/>
    </xf>
    <xf numFmtId="0" fontId="30" fillId="0" borderId="0" xfId="0" applyFont="1" applyBorder="1" applyAlignment="1">
      <alignment/>
    </xf>
    <xf numFmtId="0" fontId="98" fillId="0" borderId="0" xfId="0" applyFont="1" applyAlignment="1">
      <alignment/>
    </xf>
    <xf numFmtId="0" fontId="96" fillId="0" borderId="0" xfId="0" applyFont="1" applyFill="1" applyAlignment="1">
      <alignment horizontal="left" vertical="center"/>
    </xf>
    <xf numFmtId="0" fontId="99" fillId="0" borderId="0" xfId="0" applyFont="1" applyAlignment="1">
      <alignment/>
    </xf>
    <xf numFmtId="178" fontId="7" fillId="0" borderId="68" xfId="48" applyNumberFormat="1" applyFont="1" applyFill="1" applyBorder="1" applyAlignment="1">
      <alignment horizontal="center" vertical="center"/>
    </xf>
    <xf numFmtId="178" fontId="7" fillId="0" borderId="87" xfId="48" applyNumberFormat="1" applyFont="1" applyFill="1" applyBorder="1" applyAlignment="1">
      <alignment horizontal="center" vertical="center"/>
    </xf>
    <xf numFmtId="178" fontId="7" fillId="0" borderId="66" xfId="48" applyNumberFormat="1" applyFont="1" applyFill="1" applyBorder="1" applyAlignment="1">
      <alignment horizontal="center" vertical="center" wrapText="1"/>
    </xf>
    <xf numFmtId="178" fontId="19" fillId="0" borderId="66" xfId="48" applyNumberFormat="1" applyFont="1" applyFill="1" applyBorder="1" applyAlignment="1">
      <alignment horizontal="center" vertical="center" wrapText="1"/>
    </xf>
    <xf numFmtId="178" fontId="15" fillId="0" borderId="25" xfId="48" applyNumberFormat="1" applyFont="1" applyFill="1" applyBorder="1" applyAlignment="1">
      <alignment vertical="center"/>
    </xf>
    <xf numFmtId="178" fontId="6" fillId="0" borderId="17" xfId="48" applyNumberFormat="1" applyFont="1" applyFill="1" applyBorder="1" applyAlignment="1">
      <alignment horizontal="distributed" vertical="center"/>
    </xf>
    <xf numFmtId="178" fontId="6" fillId="0" borderId="38" xfId="48" applyNumberFormat="1" applyFont="1" applyFill="1" applyBorder="1" applyAlignment="1">
      <alignment horizontal="distributed" vertical="center"/>
    </xf>
    <xf numFmtId="178" fontId="6" fillId="0" borderId="41" xfId="48" applyNumberFormat="1" applyFont="1" applyFill="1" applyBorder="1" applyAlignment="1">
      <alignment horizontal="right" vertical="center" wrapText="1"/>
    </xf>
    <xf numFmtId="178" fontId="2" fillId="0" borderId="15" xfId="48" applyNumberFormat="1" applyFont="1" applyFill="1" applyBorder="1" applyAlignment="1">
      <alignment horizontal="center"/>
    </xf>
    <xf numFmtId="178" fontId="19" fillId="0" borderId="51" xfId="48" applyNumberFormat="1" applyFont="1" applyFill="1" applyBorder="1" applyAlignment="1">
      <alignment horizontal="center" vertical="center" wrapText="1"/>
    </xf>
    <xf numFmtId="178" fontId="6" fillId="0" borderId="88" xfId="48" applyNumberFormat="1" applyFont="1" applyFill="1" applyBorder="1" applyAlignment="1">
      <alignment horizontal="center" vertical="center"/>
    </xf>
    <xf numFmtId="178" fontId="6" fillId="0" borderId="0" xfId="48" applyNumberFormat="1" applyFont="1" applyFill="1" applyAlignment="1">
      <alignment horizontal="right"/>
    </xf>
    <xf numFmtId="178" fontId="2" fillId="0" borderId="0" xfId="48" applyNumberFormat="1" applyFont="1" applyFill="1" applyAlignment="1">
      <alignment/>
    </xf>
    <xf numFmtId="178" fontId="39" fillId="0" borderId="0" xfId="48" applyNumberFormat="1" applyFont="1" applyFill="1" applyBorder="1" applyAlignment="1">
      <alignment horizontal="left" vertical="center"/>
    </xf>
    <xf numFmtId="178" fontId="5" fillId="0" borderId="0" xfId="48" applyNumberFormat="1" applyFont="1" applyFill="1" applyBorder="1" applyAlignment="1">
      <alignment horizontal="center"/>
    </xf>
    <xf numFmtId="178" fontId="40" fillId="0" borderId="0" xfId="48" applyNumberFormat="1" applyFont="1" applyFill="1" applyBorder="1" applyAlignment="1">
      <alignment horizontal="center"/>
    </xf>
    <xf numFmtId="178" fontId="40" fillId="0" borderId="0" xfId="48" applyNumberFormat="1" applyFont="1" applyFill="1" applyBorder="1" applyAlignment="1">
      <alignment horizontal="left"/>
    </xf>
    <xf numFmtId="178" fontId="40" fillId="0" borderId="0" xfId="48" applyNumberFormat="1" applyFont="1" applyFill="1" applyBorder="1" applyAlignment="1">
      <alignment vertical="center"/>
    </xf>
    <xf numFmtId="179" fontId="100" fillId="0" borderId="0" xfId="0" applyNumberFormat="1" applyFont="1" applyFill="1" applyAlignment="1" applyProtection="1">
      <alignment/>
      <protection/>
    </xf>
    <xf numFmtId="179" fontId="5" fillId="0" borderId="0" xfId="48" applyNumberFormat="1" applyFont="1" applyFill="1" applyAlignment="1">
      <alignment horizontal="right"/>
    </xf>
    <xf numFmtId="178" fontId="25" fillId="0" borderId="0" xfId="48" applyNumberFormat="1" applyFont="1" applyFill="1" applyAlignment="1">
      <alignment/>
    </xf>
    <xf numFmtId="180" fontId="25" fillId="0" borderId="0" xfId="48" applyNumberFormat="1" applyFont="1" applyFill="1" applyAlignment="1">
      <alignment/>
    </xf>
    <xf numFmtId="0" fontId="0" fillId="0" borderId="62" xfId="0" applyFont="1" applyFill="1" applyBorder="1" applyAlignment="1" applyProtection="1">
      <alignment vertical="center"/>
      <protection/>
    </xf>
    <xf numFmtId="178" fontId="0" fillId="0" borderId="62" xfId="48" applyNumberFormat="1" applyFont="1" applyFill="1" applyBorder="1" applyAlignment="1">
      <alignment horizontal="center" vertical="center"/>
    </xf>
    <xf numFmtId="179" fontId="5" fillId="0" borderId="0" xfId="48" applyNumberFormat="1" applyFont="1" applyFill="1" applyBorder="1" applyAlignment="1">
      <alignment horizontal="right"/>
    </xf>
    <xf numFmtId="179" fontId="100" fillId="0" borderId="0" xfId="0" applyNumberFormat="1" applyFont="1" applyFill="1" applyAlignment="1" applyProtection="1">
      <alignment horizontal="right"/>
      <protection/>
    </xf>
    <xf numFmtId="0" fontId="4" fillId="0" borderId="58" xfId="0" applyFont="1" applyFill="1" applyBorder="1" applyAlignment="1" applyProtection="1">
      <alignment vertical="center"/>
      <protection/>
    </xf>
    <xf numFmtId="0" fontId="24" fillId="0" borderId="84" xfId="0" applyFont="1" applyFill="1" applyBorder="1" applyAlignment="1" applyProtection="1">
      <alignment horizontal="left"/>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182" fontId="26" fillId="0" borderId="0" xfId="0" applyNumberFormat="1" applyFont="1" applyFill="1" applyBorder="1" applyAlignment="1" applyProtection="1">
      <alignment horizontal="distributed" vertical="center"/>
      <protection/>
    </xf>
    <xf numFmtId="178" fontId="4" fillId="0" borderId="0" xfId="48" applyNumberFormat="1" applyFont="1" applyBorder="1" applyAlignment="1">
      <alignment horizontal="center" vertical="center"/>
    </xf>
    <xf numFmtId="182" fontId="26" fillId="0" borderId="58" xfId="0" applyNumberFormat="1" applyFont="1" applyFill="1" applyBorder="1" applyAlignment="1" applyProtection="1">
      <alignment horizontal="distributed" vertical="center"/>
      <protection/>
    </xf>
    <xf numFmtId="178" fontId="26" fillId="0" borderId="58" xfId="0" applyNumberFormat="1" applyFont="1" applyFill="1" applyBorder="1" applyAlignment="1" applyProtection="1">
      <alignment vertical="center"/>
      <protection/>
    </xf>
    <xf numFmtId="0" fontId="26" fillId="0" borderId="58" xfId="0" applyFont="1" applyFill="1" applyBorder="1" applyAlignment="1" applyProtection="1">
      <alignment vertical="center"/>
      <protection/>
    </xf>
    <xf numFmtId="184" fontId="5" fillId="0" borderId="26" xfId="48" applyNumberFormat="1" applyFont="1" applyFill="1" applyBorder="1" applyAlignment="1" applyProtection="1">
      <alignment vertical="center"/>
      <protection/>
    </xf>
    <xf numFmtId="184" fontId="5" fillId="0" borderId="34" xfId="48" applyNumberFormat="1" applyFont="1" applyFill="1" applyBorder="1" applyAlignment="1" applyProtection="1">
      <alignment vertical="center"/>
      <protection/>
    </xf>
    <xf numFmtId="184" fontId="5" fillId="0" borderId="36" xfId="48" applyNumberFormat="1" applyFont="1" applyFill="1" applyBorder="1" applyAlignment="1" applyProtection="1">
      <alignment vertical="center"/>
      <protection/>
    </xf>
    <xf numFmtId="184" fontId="5" fillId="0" borderId="35" xfId="48" applyNumberFormat="1" applyFont="1" applyFill="1" applyBorder="1" applyAlignment="1" applyProtection="1">
      <alignment vertical="center"/>
      <protection/>
    </xf>
    <xf numFmtId="184" fontId="5" fillId="0" borderId="89" xfId="48" applyNumberFormat="1" applyFont="1" applyFill="1" applyBorder="1" applyAlignment="1" applyProtection="1">
      <alignment vertical="center"/>
      <protection/>
    </xf>
    <xf numFmtId="184" fontId="5" fillId="0" borderId="33" xfId="48" applyNumberFormat="1" applyFont="1" applyFill="1" applyBorder="1" applyAlignment="1" applyProtection="1">
      <alignment vertical="center"/>
      <protection/>
    </xf>
    <xf numFmtId="0" fontId="24" fillId="0" borderId="84" xfId="0" applyFont="1" applyFill="1" applyBorder="1" applyAlignment="1" applyProtection="1">
      <alignment horizontal="center"/>
      <protection/>
    </xf>
    <xf numFmtId="0" fontId="42" fillId="0" borderId="0" xfId="0" applyFont="1" applyFill="1" applyBorder="1" applyAlignment="1" applyProtection="1">
      <alignment/>
      <protection/>
    </xf>
    <xf numFmtId="38" fontId="26" fillId="0" borderId="0" xfId="48" applyFont="1" applyFill="1" applyBorder="1" applyAlignment="1" applyProtection="1">
      <alignment horizontal="right" vertical="center" indent="2"/>
      <protection/>
    </xf>
    <xf numFmtId="0" fontId="29" fillId="0" borderId="0" xfId="0" applyFont="1" applyFill="1" applyBorder="1" applyAlignment="1" applyProtection="1">
      <alignment vertical="center"/>
      <protection/>
    </xf>
    <xf numFmtId="38" fontId="26" fillId="0" borderId="19" xfId="48" applyFont="1" applyFill="1" applyBorder="1" applyAlignment="1" applyProtection="1">
      <alignment horizontal="right" vertical="center" indent="2"/>
      <protection/>
    </xf>
    <xf numFmtId="184" fontId="4" fillId="0" borderId="19" xfId="48" applyNumberFormat="1"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185" fontId="42" fillId="0" borderId="0" xfId="0" applyNumberFormat="1" applyFont="1" applyFill="1" applyAlignment="1" applyProtection="1">
      <alignment/>
      <protection/>
    </xf>
    <xf numFmtId="0" fontId="23" fillId="18" borderId="0" xfId="0" applyFont="1" applyFill="1" applyBorder="1" applyAlignment="1" applyProtection="1">
      <alignment/>
      <protection/>
    </xf>
    <xf numFmtId="0" fontId="23" fillId="18" borderId="0" xfId="0" applyFont="1" applyFill="1" applyBorder="1" applyAlignment="1" applyProtection="1">
      <alignment horizontal="right"/>
      <protection/>
    </xf>
    <xf numFmtId="178" fontId="43" fillId="18" borderId="84" xfId="48" applyNumberFormat="1" applyFont="1" applyFill="1" applyBorder="1" applyAlignment="1">
      <alignment/>
    </xf>
    <xf numFmtId="178" fontId="43" fillId="0" borderId="84" xfId="48" applyNumberFormat="1" applyFont="1" applyFill="1" applyBorder="1" applyAlignment="1">
      <alignment/>
    </xf>
    <xf numFmtId="0" fontId="42" fillId="18" borderId="0" xfId="0" applyFont="1" applyFill="1" applyBorder="1" applyAlignment="1" applyProtection="1">
      <alignment horizontal="right"/>
      <protection/>
    </xf>
    <xf numFmtId="0" fontId="42" fillId="18" borderId="0" xfId="0" applyFont="1" applyFill="1" applyBorder="1" applyAlignment="1" applyProtection="1">
      <alignment/>
      <protection/>
    </xf>
    <xf numFmtId="178" fontId="6" fillId="0" borderId="90" xfId="48" applyNumberFormat="1" applyFont="1" applyFill="1" applyBorder="1" applyAlignment="1">
      <alignment horizontal="right" vertical="center"/>
    </xf>
    <xf numFmtId="0" fontId="36" fillId="6" borderId="0" xfId="0" applyFont="1" applyFill="1" applyBorder="1" applyAlignment="1">
      <alignment horizontal="center" vertical="center"/>
    </xf>
    <xf numFmtId="0" fontId="96" fillId="6" borderId="0" xfId="0" applyFont="1" applyFill="1" applyBorder="1" applyAlignment="1">
      <alignment horizontal="center" vertical="center"/>
    </xf>
    <xf numFmtId="0" fontId="33" fillId="6" borderId="0" xfId="0" applyFont="1" applyFill="1" applyAlignment="1">
      <alignment horizontal="center" vertical="center"/>
    </xf>
    <xf numFmtId="0" fontId="4" fillId="0" borderId="91" xfId="0" applyFont="1" applyFill="1" applyBorder="1" applyAlignment="1" applyProtection="1">
      <alignment horizontal="left" vertical="center"/>
      <protection/>
    </xf>
    <xf numFmtId="0" fontId="4" fillId="0" borderId="65" xfId="0" applyFont="1" applyFill="1" applyBorder="1" applyAlignment="1" applyProtection="1">
      <alignment horizontal="left" vertical="center"/>
      <protection/>
    </xf>
    <xf numFmtId="0" fontId="4" fillId="0" borderId="92" xfId="0" applyFont="1" applyFill="1" applyBorder="1" applyAlignment="1" applyProtection="1">
      <alignment horizontal="left" vertical="center"/>
      <protection/>
    </xf>
    <xf numFmtId="0" fontId="4" fillId="0" borderId="93" xfId="0" applyFont="1" applyFill="1" applyBorder="1" applyAlignment="1" applyProtection="1">
      <alignment horizontal="left" vertical="center"/>
      <protection/>
    </xf>
    <xf numFmtId="0" fontId="4" fillId="0" borderId="94" xfId="0" applyFont="1" applyFill="1" applyBorder="1" applyAlignment="1" applyProtection="1">
      <alignment horizontal="center" vertical="center"/>
      <protection/>
    </xf>
    <xf numFmtId="0" fontId="4" fillId="0" borderId="95" xfId="0" applyFont="1" applyFill="1" applyBorder="1" applyAlignment="1" applyProtection="1">
      <alignment horizontal="center" vertical="center"/>
      <protection/>
    </xf>
    <xf numFmtId="38" fontId="26" fillId="0" borderId="96" xfId="48" applyFont="1" applyFill="1" applyBorder="1" applyAlignment="1" applyProtection="1">
      <alignment horizontal="right" vertical="center" indent="2"/>
      <protection/>
    </xf>
    <xf numFmtId="38" fontId="4" fillId="0" borderId="96" xfId="48" applyFont="1" applyFill="1" applyBorder="1" applyAlignment="1" applyProtection="1">
      <alignment vertical="center"/>
      <protection/>
    </xf>
    <xf numFmtId="38" fontId="4" fillId="0" borderId="97" xfId="48" applyFont="1" applyFill="1" applyBorder="1" applyAlignment="1" applyProtection="1">
      <alignment vertical="center"/>
      <protection/>
    </xf>
    <xf numFmtId="38" fontId="26" fillId="0" borderId="60" xfId="48" applyFont="1" applyFill="1" applyBorder="1" applyAlignment="1" applyProtection="1">
      <alignment horizontal="right" vertical="center" indent="2"/>
      <protection/>
    </xf>
    <xf numFmtId="0" fontId="4" fillId="0" borderId="98" xfId="0" applyFont="1" applyFill="1" applyBorder="1" applyAlignment="1" applyProtection="1">
      <alignment horizontal="left" vertical="center"/>
      <protection/>
    </xf>
    <xf numFmtId="0" fontId="4" fillId="0" borderId="99" xfId="0" applyFont="1" applyFill="1" applyBorder="1" applyAlignment="1" applyProtection="1">
      <alignment horizontal="left" vertical="center"/>
      <protection/>
    </xf>
    <xf numFmtId="38" fontId="4" fillId="0" borderId="100" xfId="48" applyFont="1" applyFill="1" applyBorder="1" applyAlignment="1" applyProtection="1">
      <alignment vertical="center"/>
      <protection/>
    </xf>
    <xf numFmtId="38" fontId="4" fillId="0" borderId="101" xfId="48" applyFont="1" applyFill="1" applyBorder="1" applyAlignment="1" applyProtection="1">
      <alignment vertical="center"/>
      <protection/>
    </xf>
    <xf numFmtId="38" fontId="4" fillId="0" borderId="102" xfId="48" applyFont="1" applyFill="1" applyBorder="1" applyAlignment="1" applyProtection="1">
      <alignment vertical="center"/>
      <protection/>
    </xf>
    <xf numFmtId="0" fontId="4" fillId="0" borderId="103" xfId="0" applyFont="1" applyFill="1" applyBorder="1" applyAlignment="1" applyProtection="1">
      <alignment horizontal="left" vertical="center" indent="1"/>
      <protection/>
    </xf>
    <xf numFmtId="0" fontId="4" fillId="0" borderId="101" xfId="0" applyFont="1" applyFill="1" applyBorder="1" applyAlignment="1" applyProtection="1">
      <alignment horizontal="left" vertical="center" indent="1"/>
      <protection/>
    </xf>
    <xf numFmtId="0" fontId="4" fillId="0" borderId="104" xfId="0" applyFont="1" applyFill="1" applyBorder="1" applyAlignment="1" applyProtection="1">
      <alignment horizontal="left" vertical="center" indent="1"/>
      <protection/>
    </xf>
    <xf numFmtId="0" fontId="4" fillId="0" borderId="96" xfId="0" applyFont="1" applyFill="1" applyBorder="1" applyAlignment="1" applyProtection="1">
      <alignment horizontal="left" vertical="center" indent="1"/>
      <protection/>
    </xf>
    <xf numFmtId="0" fontId="4" fillId="0" borderId="105" xfId="0" applyFont="1" applyFill="1" applyBorder="1" applyAlignment="1" applyProtection="1">
      <alignment horizontal="left" vertical="center"/>
      <protection/>
    </xf>
    <xf numFmtId="0" fontId="4" fillId="0" borderId="60" xfId="0" applyFont="1" applyFill="1" applyBorder="1" applyAlignment="1" applyProtection="1">
      <alignment horizontal="left" vertical="center"/>
      <protection/>
    </xf>
    <xf numFmtId="38" fontId="4" fillId="0" borderId="100" xfId="48" applyFont="1" applyFill="1" applyBorder="1" applyAlignment="1" applyProtection="1">
      <alignment horizontal="center" vertical="center"/>
      <protection/>
    </xf>
    <xf numFmtId="38" fontId="4" fillId="0" borderId="101" xfId="48" applyFont="1" applyFill="1" applyBorder="1" applyAlignment="1" applyProtection="1">
      <alignment horizontal="center" vertical="center"/>
      <protection/>
    </xf>
    <xf numFmtId="38" fontId="26" fillId="0" borderId="99" xfId="48" applyFont="1" applyFill="1" applyBorder="1" applyAlignment="1" applyProtection="1">
      <alignment horizontal="right" vertical="center" indent="2"/>
      <protection/>
    </xf>
    <xf numFmtId="184" fontId="4" fillId="0" borderId="99" xfId="48" applyNumberFormat="1" applyFont="1" applyFill="1" applyBorder="1" applyAlignment="1" applyProtection="1">
      <alignment horizontal="center" vertical="center"/>
      <protection/>
    </xf>
    <xf numFmtId="184" fontId="4" fillId="0" borderId="60" xfId="48" applyNumberFormat="1" applyFont="1" applyFill="1" applyBorder="1" applyAlignment="1" applyProtection="1">
      <alignment horizontal="center" vertical="center"/>
      <protection/>
    </xf>
    <xf numFmtId="38" fontId="26" fillId="0" borderId="61" xfId="48" applyNumberFormat="1" applyFont="1" applyFill="1" applyBorder="1" applyAlignment="1" applyProtection="1">
      <alignment horizontal="right" vertical="center" indent="2"/>
      <protection/>
    </xf>
    <xf numFmtId="38" fontId="26" fillId="0" borderId="62" xfId="48" applyNumberFormat="1" applyFont="1" applyFill="1" applyBorder="1" applyAlignment="1" applyProtection="1">
      <alignment horizontal="right" vertical="center" indent="2"/>
      <protection/>
    </xf>
    <xf numFmtId="38" fontId="26" fillId="0" borderId="65" xfId="48" applyNumberFormat="1" applyFont="1" applyFill="1" applyBorder="1" applyAlignment="1" applyProtection="1">
      <alignment horizontal="right" vertical="center" indent="2"/>
      <protection/>
    </xf>
    <xf numFmtId="0" fontId="4" fillId="0" borderId="61" xfId="0" applyFont="1" applyFill="1" applyBorder="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4" fillId="0" borderId="106" xfId="0" applyFont="1" applyFill="1" applyBorder="1" applyAlignment="1" applyProtection="1">
      <alignment horizontal="center" vertical="center"/>
      <protection/>
    </xf>
    <xf numFmtId="0" fontId="4" fillId="0" borderId="99" xfId="0" applyFont="1" applyFill="1" applyBorder="1" applyAlignment="1" applyProtection="1">
      <alignment horizontal="center" vertical="center"/>
      <protection/>
    </xf>
    <xf numFmtId="0" fontId="4" fillId="0" borderId="107" xfId="0" applyFont="1" applyFill="1" applyBorder="1" applyAlignment="1" applyProtection="1">
      <alignment horizontal="center" vertical="center"/>
      <protection/>
    </xf>
    <xf numFmtId="38" fontId="26" fillId="0" borderId="108" xfId="48" applyFont="1" applyFill="1" applyBorder="1" applyAlignment="1" applyProtection="1">
      <alignment horizontal="right" vertical="center" indent="2"/>
      <protection/>
    </xf>
    <xf numFmtId="184" fontId="4" fillId="0" borderId="108" xfId="48" applyNumberFormat="1" applyFont="1" applyFill="1" applyBorder="1" applyAlignment="1" applyProtection="1">
      <alignment horizontal="center" vertical="center"/>
      <protection/>
    </xf>
    <xf numFmtId="0" fontId="4" fillId="0" borderId="108" xfId="0" applyFont="1" applyFill="1" applyBorder="1" applyAlignment="1" applyProtection="1">
      <alignment horizontal="center" vertical="center"/>
      <protection/>
    </xf>
    <xf numFmtId="0" fontId="4" fillId="0" borderId="109" xfId="0" applyFont="1" applyFill="1" applyBorder="1" applyAlignment="1" applyProtection="1">
      <alignment horizontal="center" vertical="center"/>
      <protection/>
    </xf>
    <xf numFmtId="38" fontId="26" fillId="0" borderId="61" xfId="48" applyFont="1" applyFill="1" applyBorder="1" applyAlignment="1" applyProtection="1">
      <alignment horizontal="right" vertical="center" indent="2"/>
      <protection/>
    </xf>
    <xf numFmtId="38" fontId="26" fillId="0" borderId="65" xfId="48" applyFont="1" applyFill="1" applyBorder="1" applyAlignment="1" applyProtection="1">
      <alignment horizontal="right" vertical="center" indent="2"/>
      <protection/>
    </xf>
    <xf numFmtId="0" fontId="4" fillId="0" borderId="110" xfId="0" applyFont="1" applyFill="1" applyBorder="1" applyAlignment="1" applyProtection="1">
      <alignment horizontal="center" vertical="center"/>
      <protection/>
    </xf>
    <xf numFmtId="0" fontId="4" fillId="0" borderId="111" xfId="0" applyFont="1" applyFill="1" applyBorder="1" applyAlignment="1" applyProtection="1">
      <alignment horizontal="center" vertical="center"/>
      <protection/>
    </xf>
    <xf numFmtId="0" fontId="4" fillId="0" borderId="60" xfId="0" applyFont="1" applyFill="1" applyBorder="1" applyAlignment="1" applyProtection="1">
      <alignment horizontal="center" vertical="center"/>
      <protection/>
    </xf>
    <xf numFmtId="0" fontId="4" fillId="0" borderId="112" xfId="0" applyFont="1" applyFill="1" applyBorder="1" applyAlignment="1" applyProtection="1">
      <alignment horizontal="center" vertical="center"/>
      <protection/>
    </xf>
    <xf numFmtId="0" fontId="4" fillId="0" borderId="100" xfId="0" applyFont="1" applyFill="1" applyBorder="1" applyAlignment="1" applyProtection="1">
      <alignment horizontal="center" vertical="center"/>
      <protection/>
    </xf>
    <xf numFmtId="0" fontId="4" fillId="0" borderId="113" xfId="0" applyFont="1" applyFill="1" applyBorder="1" applyAlignment="1" applyProtection="1">
      <alignment horizontal="center" vertical="center"/>
      <protection/>
    </xf>
    <xf numFmtId="0" fontId="4" fillId="0" borderId="114" xfId="0" applyFont="1" applyFill="1" applyBorder="1" applyAlignment="1" applyProtection="1">
      <alignment horizontal="center" vertical="center"/>
      <protection/>
    </xf>
    <xf numFmtId="0" fontId="4" fillId="0" borderId="115" xfId="0" applyFont="1" applyFill="1" applyBorder="1" applyAlignment="1" applyProtection="1">
      <alignment horizontal="center" vertical="center"/>
      <protection/>
    </xf>
    <xf numFmtId="184" fontId="4" fillId="0" borderId="61" xfId="48" applyNumberFormat="1" applyFont="1" applyFill="1" applyBorder="1" applyAlignment="1" applyProtection="1">
      <alignment horizontal="center" vertical="center"/>
      <protection/>
    </xf>
    <xf numFmtId="184" fontId="4" fillId="0" borderId="62" xfId="48" applyNumberFormat="1" applyFont="1" applyFill="1" applyBorder="1" applyAlignment="1" applyProtection="1">
      <alignment horizontal="center" vertical="center"/>
      <protection/>
    </xf>
    <xf numFmtId="184" fontId="4" fillId="0" borderId="65" xfId="48" applyNumberFormat="1" applyFont="1" applyFill="1" applyBorder="1" applyAlignment="1" applyProtection="1">
      <alignment horizontal="center" vertical="center"/>
      <protection/>
    </xf>
    <xf numFmtId="0" fontId="4" fillId="0" borderId="61" xfId="0" applyFont="1" applyFill="1" applyBorder="1" applyAlignment="1" applyProtection="1">
      <alignment horizontal="left" vertical="center" wrapText="1"/>
      <protection/>
    </xf>
    <xf numFmtId="0" fontId="4" fillId="0" borderId="62" xfId="0" applyFont="1" applyFill="1" applyBorder="1" applyAlignment="1" applyProtection="1">
      <alignment horizontal="left" vertical="center" wrapText="1"/>
      <protection/>
    </xf>
    <xf numFmtId="0" fontId="4" fillId="0" borderId="65" xfId="0" applyFont="1" applyFill="1" applyBorder="1" applyAlignment="1" applyProtection="1">
      <alignment horizontal="left" vertical="center" wrapText="1"/>
      <protection/>
    </xf>
    <xf numFmtId="0" fontId="4" fillId="0" borderId="110" xfId="0" applyFont="1" applyFill="1" applyBorder="1" applyAlignment="1" applyProtection="1">
      <alignment horizontal="center" vertical="center" wrapText="1"/>
      <protection/>
    </xf>
    <xf numFmtId="38" fontId="4" fillId="0" borderId="96" xfId="48" applyFont="1" applyFill="1" applyBorder="1" applyAlignment="1" applyProtection="1">
      <alignment horizontal="center" vertical="center"/>
      <protection/>
    </xf>
    <xf numFmtId="0" fontId="4" fillId="0" borderId="102" xfId="0" applyFont="1" applyFill="1" applyBorder="1" applyAlignment="1" applyProtection="1">
      <alignment horizontal="center" vertical="center"/>
      <protection/>
    </xf>
    <xf numFmtId="0" fontId="4" fillId="0" borderId="116" xfId="0" applyFont="1" applyFill="1" applyBorder="1" applyAlignment="1" applyProtection="1">
      <alignment horizontal="center" vertical="center"/>
      <protection/>
    </xf>
    <xf numFmtId="0" fontId="4" fillId="0" borderId="117" xfId="0" applyFont="1" applyFill="1" applyBorder="1" applyAlignment="1" applyProtection="1">
      <alignment horizontal="center" vertical="center"/>
      <protection/>
    </xf>
    <xf numFmtId="0" fontId="4" fillId="0" borderId="118" xfId="0" applyFont="1" applyFill="1" applyBorder="1" applyAlignment="1" applyProtection="1">
      <alignment horizontal="left" vertical="center" indent="1"/>
      <protection/>
    </xf>
    <xf numFmtId="0" fontId="4" fillId="0" borderId="119" xfId="0" applyFont="1" applyFill="1" applyBorder="1" applyAlignment="1" applyProtection="1">
      <alignment horizontal="left" vertical="center" indent="1"/>
      <protection/>
    </xf>
    <xf numFmtId="38" fontId="4" fillId="0" borderId="119" xfId="48" applyFont="1" applyFill="1" applyBorder="1" applyAlignment="1" applyProtection="1">
      <alignment vertical="center"/>
      <protection/>
    </xf>
    <xf numFmtId="182" fontId="26" fillId="0" borderId="62" xfId="0" applyNumberFormat="1" applyFont="1" applyFill="1" applyBorder="1" applyAlignment="1" applyProtection="1">
      <alignment horizontal="distributed" vertical="center"/>
      <protection/>
    </xf>
    <xf numFmtId="182" fontId="26" fillId="0" borderId="65" xfId="0" applyNumberFormat="1" applyFont="1" applyFill="1" applyBorder="1" applyAlignment="1" applyProtection="1">
      <alignment horizontal="distributed" vertical="center"/>
      <protection/>
    </xf>
    <xf numFmtId="0" fontId="4" fillId="0" borderId="65" xfId="0" applyFont="1" applyFill="1" applyBorder="1" applyAlignment="1" applyProtection="1">
      <alignment horizontal="center" vertical="center"/>
      <protection/>
    </xf>
    <xf numFmtId="178" fontId="26" fillId="0" borderId="62" xfId="0" applyNumberFormat="1" applyFont="1" applyFill="1" applyBorder="1" applyAlignment="1" applyProtection="1">
      <alignment vertical="center"/>
      <protection/>
    </xf>
    <xf numFmtId="0" fontId="26" fillId="0" borderId="65" xfId="0" applyFont="1" applyFill="1" applyBorder="1" applyAlignment="1" applyProtection="1">
      <alignment vertical="center"/>
      <protection/>
    </xf>
    <xf numFmtId="182" fontId="26" fillId="0" borderId="61" xfId="0" applyNumberFormat="1" applyFont="1" applyFill="1" applyBorder="1" applyAlignment="1" applyProtection="1">
      <alignment horizontal="distributed" vertical="center"/>
      <protection/>
    </xf>
    <xf numFmtId="185" fontId="42" fillId="0" borderId="84" xfId="0" applyNumberFormat="1" applyFont="1" applyFill="1" applyBorder="1" applyAlignment="1" applyProtection="1">
      <alignment horizontal="right"/>
      <protection/>
    </xf>
    <xf numFmtId="179" fontId="0" fillId="18" borderId="32" xfId="48" applyNumberFormat="1" applyFont="1" applyFill="1" applyBorder="1" applyAlignment="1">
      <alignment horizontal="center"/>
    </xf>
    <xf numFmtId="0" fontId="4" fillId="0" borderId="61" xfId="0" applyFont="1" applyFill="1" applyBorder="1" applyAlignment="1" applyProtection="1">
      <alignment horizontal="left" vertical="center"/>
      <protection/>
    </xf>
    <xf numFmtId="0" fontId="4" fillId="0" borderId="62" xfId="0" applyFont="1" applyFill="1" applyBorder="1" applyAlignment="1" applyProtection="1">
      <alignment horizontal="left" vertical="center"/>
      <protection/>
    </xf>
    <xf numFmtId="38" fontId="26" fillId="0" borderId="62" xfId="48" applyFont="1" applyFill="1" applyBorder="1" applyAlignment="1" applyProtection="1">
      <alignment horizontal="right" vertical="center" indent="2"/>
      <protection/>
    </xf>
    <xf numFmtId="182" fontId="32" fillId="0" borderId="62" xfId="0" applyNumberFormat="1" applyFont="1" applyFill="1" applyBorder="1" applyAlignment="1" applyProtection="1">
      <alignment horizontal="distributed" vertical="center"/>
      <protection/>
    </xf>
    <xf numFmtId="182" fontId="32" fillId="0" borderId="65" xfId="0" applyNumberFormat="1" applyFont="1" applyFill="1" applyBorder="1" applyAlignment="1" applyProtection="1">
      <alignment horizontal="distributed" vertical="center"/>
      <protection/>
    </xf>
    <xf numFmtId="0" fontId="0" fillId="0" borderId="61" xfId="0" applyFont="1" applyFill="1" applyBorder="1" applyAlignment="1" applyProtection="1">
      <alignment horizontal="left" vertical="center"/>
      <protection/>
    </xf>
    <xf numFmtId="0" fontId="0" fillId="0" borderId="65" xfId="0" applyFont="1" applyFill="1" applyBorder="1" applyAlignment="1" applyProtection="1">
      <alignment horizontal="left" vertical="center"/>
      <protection/>
    </xf>
    <xf numFmtId="0" fontId="0" fillId="0" borderId="61"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61" xfId="0" applyFont="1" applyFill="1" applyBorder="1" applyAlignment="1" applyProtection="1">
      <alignment vertical="center"/>
      <protection/>
    </xf>
    <xf numFmtId="0" fontId="0" fillId="0" borderId="65" xfId="0" applyFont="1" applyFill="1" applyBorder="1" applyAlignment="1" applyProtection="1">
      <alignment vertical="center"/>
      <protection/>
    </xf>
    <xf numFmtId="0" fontId="0" fillId="0" borderId="62" xfId="0" applyFont="1" applyFill="1" applyBorder="1" applyAlignment="1" applyProtection="1">
      <alignment horizontal="left" vertical="center"/>
      <protection/>
    </xf>
    <xf numFmtId="0" fontId="0" fillId="0" borderId="61" xfId="0" applyFont="1" applyFill="1" applyBorder="1" applyAlignment="1" applyProtection="1">
      <alignment horizontal="left" vertical="center" wrapText="1"/>
      <protection/>
    </xf>
    <xf numFmtId="0" fontId="0" fillId="0" borderId="65" xfId="0" applyFont="1" applyFill="1" applyBorder="1" applyAlignment="1" applyProtection="1">
      <alignment horizontal="left" vertical="center" wrapText="1"/>
      <protection/>
    </xf>
    <xf numFmtId="0" fontId="0" fillId="0" borderId="62" xfId="0" applyFont="1" applyFill="1" applyBorder="1" applyAlignment="1" applyProtection="1">
      <alignment horizontal="left" vertical="center" wrapText="1"/>
      <protection/>
    </xf>
    <xf numFmtId="178" fontId="0" fillId="0" borderId="61" xfId="0" applyNumberFormat="1" applyFont="1" applyFill="1" applyBorder="1" applyAlignment="1" applyProtection="1">
      <alignment vertical="center"/>
      <protection/>
    </xf>
    <xf numFmtId="182" fontId="32" fillId="0" borderId="61" xfId="0" applyNumberFormat="1" applyFont="1" applyFill="1" applyBorder="1" applyAlignment="1" applyProtection="1">
      <alignment horizontal="distributed" vertical="center"/>
      <protection/>
    </xf>
    <xf numFmtId="178" fontId="6" fillId="0" borderId="120" xfId="48" applyNumberFormat="1" applyFont="1" applyFill="1" applyBorder="1" applyAlignment="1">
      <alignment horizontal="distributed" vertical="center"/>
    </xf>
    <xf numFmtId="178" fontId="6" fillId="0" borderId="121" xfId="48" applyNumberFormat="1" applyFont="1" applyFill="1" applyBorder="1" applyAlignment="1">
      <alignment horizontal="distributed" vertical="center"/>
    </xf>
    <xf numFmtId="178" fontId="6" fillId="0" borderId="122" xfId="48" applyNumberFormat="1" applyFont="1" applyFill="1" applyBorder="1" applyAlignment="1">
      <alignment horizontal="distributed" vertical="center"/>
    </xf>
    <xf numFmtId="178" fontId="6" fillId="0" borderId="123" xfId="48" applyNumberFormat="1" applyFont="1" applyFill="1" applyBorder="1" applyAlignment="1">
      <alignment horizontal="distributed" vertical="center"/>
    </xf>
    <xf numFmtId="178" fontId="6" fillId="0" borderId="124" xfId="48" applyNumberFormat="1" applyFont="1" applyFill="1" applyBorder="1" applyAlignment="1">
      <alignment horizontal="distributed" vertical="center"/>
    </xf>
    <xf numFmtId="178" fontId="6" fillId="0" borderId="125" xfId="48" applyNumberFormat="1" applyFont="1" applyFill="1" applyBorder="1" applyAlignment="1">
      <alignment horizontal="distributed" vertical="center" wrapText="1"/>
    </xf>
    <xf numFmtId="178" fontId="6" fillId="0" borderId="124" xfId="48" applyNumberFormat="1" applyFont="1" applyFill="1" applyBorder="1" applyAlignment="1">
      <alignment horizontal="distributed" vertical="center" wrapText="1"/>
    </xf>
    <xf numFmtId="178" fontId="6" fillId="0" borderId="126" xfId="48" applyNumberFormat="1" applyFont="1" applyFill="1" applyBorder="1" applyAlignment="1">
      <alignment horizontal="distributed" vertical="center"/>
    </xf>
    <xf numFmtId="178" fontId="6" fillId="0" borderId="127" xfId="48" applyNumberFormat="1" applyFont="1" applyFill="1" applyBorder="1" applyAlignment="1">
      <alignment horizontal="distributed" vertical="center"/>
    </xf>
    <xf numFmtId="178" fontId="6" fillId="0" borderId="120" xfId="48" applyNumberFormat="1" applyFont="1" applyFill="1" applyBorder="1" applyAlignment="1">
      <alignment horizontal="distributed" vertical="center" wrapText="1"/>
    </xf>
    <xf numFmtId="178" fontId="6" fillId="0" borderId="128" xfId="48" applyNumberFormat="1" applyFont="1" applyFill="1" applyBorder="1" applyAlignment="1">
      <alignment horizontal="distributed" vertical="center" wrapText="1"/>
    </xf>
    <xf numFmtId="178" fontId="6" fillId="0" borderId="129" xfId="48" applyNumberFormat="1" applyFont="1" applyFill="1" applyBorder="1" applyAlignment="1">
      <alignment vertical="center"/>
    </xf>
    <xf numFmtId="178" fontId="6" fillId="0" borderId="130" xfId="48" applyNumberFormat="1" applyFont="1" applyFill="1" applyBorder="1" applyAlignment="1">
      <alignment vertical="center"/>
    </xf>
    <xf numFmtId="178" fontId="6" fillId="0" borderId="64" xfId="48" applyNumberFormat="1" applyFont="1" applyFill="1" applyBorder="1" applyAlignment="1">
      <alignment vertical="center"/>
    </xf>
    <xf numFmtId="178" fontId="6" fillId="0" borderId="131" xfId="48" applyNumberFormat="1" applyFont="1" applyFill="1" applyBorder="1" applyAlignment="1">
      <alignment vertical="center"/>
    </xf>
    <xf numFmtId="178" fontId="6" fillId="0" borderId="74" xfId="48" applyNumberFormat="1" applyFont="1" applyFill="1" applyBorder="1" applyAlignment="1">
      <alignment horizontal="distributed" vertical="center" shrinkToFit="1"/>
    </xf>
    <xf numFmtId="178" fontId="6" fillId="0" borderId="132" xfId="48" applyNumberFormat="1" applyFont="1" applyFill="1" applyBorder="1" applyAlignment="1">
      <alignment vertical="center"/>
    </xf>
    <xf numFmtId="178" fontId="6" fillId="0" borderId="25" xfId="48" applyNumberFormat="1" applyFont="1" applyFill="1" applyBorder="1" applyAlignment="1">
      <alignment vertical="center"/>
    </xf>
    <xf numFmtId="178" fontId="6" fillId="0" borderId="47" xfId="48" applyNumberFormat="1" applyFont="1" applyFill="1" applyBorder="1" applyAlignment="1">
      <alignment vertical="center"/>
    </xf>
    <xf numFmtId="178" fontId="6" fillId="0" borderId="133" xfId="48" applyNumberFormat="1" applyFont="1" applyFill="1" applyBorder="1" applyAlignment="1">
      <alignment vertical="center"/>
    </xf>
    <xf numFmtId="178" fontId="6" fillId="0" borderId="134" xfId="48" applyNumberFormat="1" applyFont="1" applyFill="1" applyBorder="1" applyAlignment="1">
      <alignment vertical="center"/>
    </xf>
    <xf numFmtId="178" fontId="6" fillId="0" borderId="11" xfId="48" applyNumberFormat="1" applyFont="1" applyFill="1" applyBorder="1" applyAlignment="1">
      <alignment vertical="center"/>
    </xf>
    <xf numFmtId="178" fontId="6" fillId="0" borderId="59" xfId="48" applyNumberFormat="1" applyFont="1" applyFill="1" applyBorder="1" applyAlignment="1">
      <alignment horizontal="distributed" vertical="center" shrinkToFit="1"/>
    </xf>
    <xf numFmtId="178" fontId="6" fillId="0" borderId="14" xfId="48" applyNumberFormat="1" applyFont="1" applyFill="1" applyBorder="1" applyAlignment="1">
      <alignment vertical="center"/>
    </xf>
    <xf numFmtId="178" fontId="6" fillId="0" borderId="48" xfId="48" applyNumberFormat="1" applyFont="1" applyFill="1" applyBorder="1" applyAlignment="1">
      <alignment vertical="center"/>
    </xf>
    <xf numFmtId="178" fontId="6" fillId="0" borderId="15" xfId="48" applyNumberFormat="1" applyFont="1" applyFill="1" applyBorder="1" applyAlignment="1">
      <alignment vertical="center"/>
    </xf>
    <xf numFmtId="178" fontId="6" fillId="0" borderId="66" xfId="48" applyNumberFormat="1" applyFont="1" applyFill="1" applyBorder="1" applyAlignment="1">
      <alignment vertical="center"/>
    </xf>
    <xf numFmtId="178" fontId="6" fillId="0" borderId="135" xfId="48" applyNumberFormat="1" applyFont="1" applyFill="1" applyBorder="1" applyAlignment="1">
      <alignment vertical="center"/>
    </xf>
    <xf numFmtId="178" fontId="6" fillId="0" borderId="136" xfId="48" applyNumberFormat="1" applyFont="1" applyFill="1" applyBorder="1" applyAlignment="1">
      <alignment vertical="center"/>
    </xf>
    <xf numFmtId="178" fontId="6" fillId="0" borderId="16" xfId="48" applyNumberFormat="1" applyFont="1" applyFill="1" applyBorder="1" applyAlignment="1">
      <alignment horizontal="distributed" vertical="center" shrinkToFit="1"/>
    </xf>
    <xf numFmtId="178" fontId="6" fillId="0" borderId="137" xfId="48" applyNumberFormat="1" applyFont="1" applyFill="1" applyBorder="1" applyAlignment="1">
      <alignment vertical="center"/>
    </xf>
    <xf numFmtId="178" fontId="6" fillId="0" borderId="138" xfId="48" applyNumberFormat="1" applyFont="1" applyFill="1" applyBorder="1" applyAlignment="1">
      <alignment vertical="center"/>
    </xf>
    <xf numFmtId="178" fontId="6" fillId="0" borderId="139" xfId="48" applyNumberFormat="1" applyFont="1" applyFill="1" applyBorder="1" applyAlignment="1">
      <alignment vertical="center"/>
    </xf>
    <xf numFmtId="178" fontId="6" fillId="0" borderId="140" xfId="48" applyNumberFormat="1" applyFont="1" applyFill="1" applyBorder="1" applyAlignment="1">
      <alignment vertical="center"/>
    </xf>
    <xf numFmtId="178" fontId="6" fillId="0" borderId="141" xfId="48" applyNumberFormat="1" applyFont="1" applyFill="1" applyBorder="1" applyAlignment="1">
      <alignment vertical="center"/>
    </xf>
    <xf numFmtId="178" fontId="6" fillId="0" borderId="20" xfId="48" applyNumberFormat="1" applyFont="1" applyFill="1" applyBorder="1" applyAlignment="1">
      <alignment vertical="center"/>
    </xf>
    <xf numFmtId="178" fontId="6" fillId="0" borderId="67" xfId="48" applyNumberFormat="1" applyFont="1" applyFill="1" applyBorder="1" applyAlignment="1">
      <alignment vertical="center"/>
    </xf>
    <xf numFmtId="178" fontId="6" fillId="0" borderId="142" xfId="48" applyNumberFormat="1" applyFont="1" applyFill="1" applyBorder="1" applyAlignment="1">
      <alignment vertical="center"/>
    </xf>
    <xf numFmtId="178" fontId="6" fillId="0" borderId="143" xfId="48" applyNumberFormat="1" applyFont="1" applyFill="1" applyBorder="1" applyAlignment="1">
      <alignment vertical="center"/>
    </xf>
    <xf numFmtId="178" fontId="6" fillId="0" borderId="32" xfId="48" applyNumberFormat="1" applyFont="1" applyFill="1" applyBorder="1" applyAlignment="1">
      <alignment horizontal="center" vertical="center"/>
    </xf>
    <xf numFmtId="178" fontId="6" fillId="0" borderId="14" xfId="48" applyNumberFormat="1" applyFont="1" applyFill="1" applyBorder="1" applyAlignment="1">
      <alignment horizontal="right" vertical="center" wrapText="1"/>
    </xf>
    <xf numFmtId="178" fontId="6" fillId="0" borderId="48" xfId="48" applyNumberFormat="1" applyFont="1" applyFill="1" applyBorder="1" applyAlignment="1">
      <alignment horizontal="right" vertical="center" wrapText="1"/>
    </xf>
    <xf numFmtId="178" fontId="6" fillId="0" borderId="144" xfId="48" applyNumberFormat="1" applyFont="1" applyFill="1" applyBorder="1" applyAlignment="1">
      <alignment horizontal="right" vertical="center"/>
    </xf>
    <xf numFmtId="178" fontId="6" fillId="0" borderId="134" xfId="48" applyNumberFormat="1" applyFont="1" applyFill="1" applyBorder="1" applyAlignment="1">
      <alignment horizontal="right" vertical="center"/>
    </xf>
    <xf numFmtId="178" fontId="6" fillId="0" borderId="13" xfId="48" applyNumberFormat="1" applyFont="1" applyFill="1" applyBorder="1" applyAlignment="1">
      <alignment horizontal="distributed" vertical="center" shrinkToFit="1"/>
    </xf>
    <xf numFmtId="178" fontId="6" fillId="0" borderId="23" xfId="48" applyNumberFormat="1" applyFont="1" applyFill="1" applyBorder="1" applyAlignment="1">
      <alignment vertical="center"/>
    </xf>
    <xf numFmtId="178" fontId="6" fillId="0" borderId="49" xfId="48" applyNumberFormat="1" applyFont="1" applyFill="1" applyBorder="1" applyAlignment="1">
      <alignment vertical="center"/>
    </xf>
    <xf numFmtId="178" fontId="6" fillId="0" borderId="145" xfId="48" applyNumberFormat="1" applyFont="1" applyFill="1" applyBorder="1" applyAlignment="1">
      <alignment vertical="center"/>
    </xf>
    <xf numFmtId="178" fontId="6" fillId="0" borderId="146" xfId="48" applyNumberFormat="1" applyFont="1" applyFill="1" applyBorder="1" applyAlignment="1">
      <alignment vertical="center"/>
    </xf>
    <xf numFmtId="178" fontId="6" fillId="0" borderId="132" xfId="48" applyNumberFormat="1" applyFont="1" applyFill="1" applyBorder="1" applyAlignment="1">
      <alignment horizontal="right" vertical="center"/>
    </xf>
    <xf numFmtId="178" fontId="6" fillId="0" borderId="131" xfId="48" applyNumberFormat="1" applyFont="1" applyFill="1" applyBorder="1" applyAlignment="1">
      <alignment horizontal="right" vertical="center"/>
    </xf>
    <xf numFmtId="178" fontId="6" fillId="0" borderId="25" xfId="48" applyNumberFormat="1" applyFont="1" applyFill="1" applyBorder="1" applyAlignment="1">
      <alignment horizontal="right" vertical="center"/>
    </xf>
    <xf numFmtId="178" fontId="6" fillId="0" borderId="47" xfId="48" applyNumberFormat="1" applyFont="1" applyFill="1" applyBorder="1" applyAlignment="1">
      <alignment horizontal="right" vertical="center"/>
    </xf>
    <xf numFmtId="178" fontId="39" fillId="0" borderId="32" xfId="48" applyNumberFormat="1" applyFont="1" applyFill="1" applyBorder="1" applyAlignment="1">
      <alignment horizontal="left" vertical="center"/>
    </xf>
    <xf numFmtId="178" fontId="39" fillId="0" borderId="32" xfId="48" applyNumberFormat="1" applyFont="1" applyFill="1" applyBorder="1" applyAlignment="1">
      <alignment vertical="center"/>
    </xf>
    <xf numFmtId="179" fontId="101" fillId="33" borderId="32" xfId="0" applyNumberFormat="1" applyFont="1" applyFill="1" applyBorder="1" applyAlignment="1" applyProtection="1">
      <alignment horizontal="center"/>
      <protection/>
    </xf>
    <xf numFmtId="182" fontId="24" fillId="0" borderId="61" xfId="0" applyNumberFormat="1" applyFont="1" applyFill="1" applyBorder="1" applyAlignment="1" applyProtection="1">
      <alignment horizontal="distributed" vertical="center"/>
      <protection/>
    </xf>
    <xf numFmtId="182" fontId="24" fillId="0" borderId="62" xfId="0" applyNumberFormat="1" applyFont="1" applyFill="1" applyBorder="1" applyAlignment="1" applyProtection="1">
      <alignment horizontal="distributed" vertical="center"/>
      <protection/>
    </xf>
    <xf numFmtId="182" fontId="24" fillId="0" borderId="65" xfId="0" applyNumberFormat="1" applyFont="1" applyFill="1" applyBorder="1" applyAlignment="1" applyProtection="1">
      <alignment horizontal="distributed" vertical="center"/>
      <protection/>
    </xf>
    <xf numFmtId="38" fontId="5" fillId="0" borderId="147" xfId="48" applyFont="1" applyFill="1" applyBorder="1" applyAlignment="1" applyProtection="1">
      <alignment vertical="center"/>
      <protection/>
    </xf>
    <xf numFmtId="38" fontId="5" fillId="0" borderId="148" xfId="48" applyFont="1" applyFill="1" applyBorder="1" applyAlignment="1" applyProtection="1">
      <alignment vertical="center"/>
      <protection/>
    </xf>
    <xf numFmtId="38" fontId="5" fillId="0" borderId="71" xfId="48" applyFont="1" applyFill="1" applyBorder="1" applyAlignment="1" applyProtection="1">
      <alignment vertical="center"/>
      <protection/>
    </xf>
    <xf numFmtId="38" fontId="5" fillId="0" borderId="140" xfId="48" applyFont="1" applyFill="1" applyBorder="1" applyAlignment="1" applyProtection="1">
      <alignment vertical="center"/>
      <protection/>
    </xf>
    <xf numFmtId="38" fontId="5" fillId="0" borderId="89" xfId="48" applyFont="1" applyFill="1" applyBorder="1" applyAlignment="1" applyProtection="1">
      <alignment vertical="center"/>
      <protection/>
    </xf>
    <xf numFmtId="38" fontId="5" fillId="0" borderId="34" xfId="48" applyFont="1" applyFill="1" applyBorder="1" applyAlignment="1" applyProtection="1">
      <alignment vertical="center"/>
      <protection/>
    </xf>
    <xf numFmtId="0" fontId="5" fillId="0" borderId="149" xfId="0" applyFont="1" applyFill="1" applyBorder="1" applyAlignment="1" applyProtection="1">
      <alignment horizontal="distributed" vertical="center" wrapText="1"/>
      <protection/>
    </xf>
    <xf numFmtId="0" fontId="5" fillId="0" borderId="150" xfId="0" applyFont="1" applyFill="1" applyBorder="1" applyAlignment="1" applyProtection="1">
      <alignment horizontal="distributed" vertical="center" wrapText="1"/>
      <protection/>
    </xf>
    <xf numFmtId="0" fontId="5" fillId="0" borderId="151" xfId="0" applyFont="1" applyFill="1" applyBorder="1" applyAlignment="1" applyProtection="1">
      <alignment horizontal="distributed" vertical="center" wrapText="1"/>
      <protection/>
    </xf>
    <xf numFmtId="0" fontId="5" fillId="0" borderId="33" xfId="0" applyFont="1" applyFill="1" applyBorder="1" applyAlignment="1" applyProtection="1">
      <alignment horizontal="distributed" vertical="center" wrapText="1"/>
      <protection/>
    </xf>
    <xf numFmtId="38" fontId="5" fillId="0" borderId="91" xfId="48" applyFont="1" applyFill="1" applyBorder="1" applyAlignment="1" applyProtection="1">
      <alignment vertical="center"/>
      <protection/>
    </xf>
    <xf numFmtId="38" fontId="5" fillId="0" borderId="106" xfId="48" applyFont="1" applyFill="1" applyBorder="1" applyAlignment="1" applyProtection="1">
      <alignment vertical="center"/>
      <protection/>
    </xf>
    <xf numFmtId="38" fontId="5" fillId="0" borderId="35" xfId="48" applyFont="1" applyFill="1" applyBorder="1" applyAlignment="1" applyProtection="1">
      <alignment vertical="center"/>
      <protection/>
    </xf>
    <xf numFmtId="184" fontId="5" fillId="0" borderId="34" xfId="48" applyNumberFormat="1" applyFont="1" applyFill="1" applyBorder="1" applyAlignment="1" applyProtection="1">
      <alignment vertical="center"/>
      <protection/>
    </xf>
    <xf numFmtId="0" fontId="5" fillId="0" borderId="36" xfId="0" applyFont="1" applyFill="1" applyBorder="1" applyAlignment="1" applyProtection="1">
      <alignment vertical="center"/>
      <protection/>
    </xf>
    <xf numFmtId="38" fontId="5" fillId="0" borderId="120" xfId="48" applyFont="1" applyFill="1" applyBorder="1" applyAlignment="1" applyProtection="1">
      <alignment vertical="center"/>
      <protection/>
    </xf>
    <xf numFmtId="38" fontId="5" fillId="0" borderId="124" xfId="48" applyFont="1" applyFill="1" applyBorder="1" applyAlignment="1" applyProtection="1">
      <alignment vertical="center"/>
      <protection/>
    </xf>
    <xf numFmtId="38" fontId="5" fillId="0" borderId="33" xfId="48" applyFont="1" applyFill="1" applyBorder="1" applyAlignment="1" applyProtection="1">
      <alignment vertical="center"/>
      <protection/>
    </xf>
    <xf numFmtId="0" fontId="5" fillId="0" borderId="33" xfId="0" applyFont="1" applyFill="1" applyBorder="1" applyAlignment="1" applyProtection="1">
      <alignment horizontal="distributed" vertical="center"/>
      <protection/>
    </xf>
    <xf numFmtId="38" fontId="5" fillId="0" borderId="149" xfId="48" applyFont="1" applyFill="1" applyBorder="1" applyAlignment="1" applyProtection="1">
      <alignment vertical="center"/>
      <protection/>
    </xf>
    <xf numFmtId="38" fontId="5" fillId="0" borderId="150" xfId="48" applyFont="1" applyFill="1" applyBorder="1" applyAlignment="1" applyProtection="1">
      <alignment vertical="center"/>
      <protection/>
    </xf>
    <xf numFmtId="38" fontId="5" fillId="0" borderId="151" xfId="48" applyFont="1" applyFill="1" applyBorder="1" applyAlignment="1" applyProtection="1">
      <alignment vertical="center"/>
      <protection/>
    </xf>
    <xf numFmtId="178" fontId="23" fillId="0" borderId="62" xfId="0" applyNumberFormat="1" applyFont="1" applyFill="1" applyBorder="1" applyAlignment="1" applyProtection="1">
      <alignment vertical="center"/>
      <protection/>
    </xf>
    <xf numFmtId="0" fontId="23" fillId="0" borderId="65" xfId="0" applyFont="1" applyFill="1" applyBorder="1" applyAlignment="1" applyProtection="1">
      <alignment vertical="center"/>
      <protection/>
    </xf>
    <xf numFmtId="0" fontId="21" fillId="0" borderId="62" xfId="0" applyFont="1" applyFill="1" applyBorder="1" applyAlignment="1" applyProtection="1">
      <alignment horizontal="left" vertical="center"/>
      <protection/>
    </xf>
    <xf numFmtId="0" fontId="21" fillId="0" borderId="65" xfId="0" applyFont="1" applyFill="1" applyBorder="1" applyAlignment="1" applyProtection="1">
      <alignment horizontal="left" vertical="center"/>
      <protection/>
    </xf>
    <xf numFmtId="38" fontId="5" fillId="0" borderId="36" xfId="48" applyFont="1" applyFill="1" applyBorder="1" applyAlignment="1" applyProtection="1">
      <alignment vertical="center"/>
      <protection/>
    </xf>
    <xf numFmtId="38" fontId="5" fillId="0" borderId="26" xfId="48" applyFont="1" applyFill="1" applyBorder="1" applyAlignment="1" applyProtection="1">
      <alignment vertical="center"/>
      <protection/>
    </xf>
    <xf numFmtId="38" fontId="5" fillId="0" borderId="121" xfId="48" applyFont="1" applyFill="1" applyBorder="1" applyAlignment="1" applyProtection="1">
      <alignment vertical="center"/>
      <protection/>
    </xf>
    <xf numFmtId="38" fontId="5" fillId="0" borderId="62" xfId="48" applyFont="1" applyFill="1" applyBorder="1" applyAlignment="1" applyProtection="1">
      <alignment vertical="center"/>
      <protection/>
    </xf>
    <xf numFmtId="38" fontId="5" fillId="0" borderId="72" xfId="48"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34" xfId="0" applyFont="1" applyFill="1" applyBorder="1" applyAlignment="1" applyProtection="1">
      <alignment vertical="center"/>
      <protection/>
    </xf>
    <xf numFmtId="38" fontId="5" fillId="0" borderId="152" xfId="48" applyFont="1" applyFill="1" applyBorder="1" applyAlignment="1" applyProtection="1">
      <alignment vertical="center"/>
      <protection/>
    </xf>
    <xf numFmtId="0" fontId="5" fillId="0" borderId="35" xfId="0" applyFont="1" applyFill="1" applyBorder="1" applyAlignment="1" applyProtection="1">
      <alignment vertical="center"/>
      <protection/>
    </xf>
    <xf numFmtId="184" fontId="5" fillId="0" borderId="36" xfId="48" applyNumberFormat="1" applyFont="1" applyFill="1" applyBorder="1" applyAlignment="1" applyProtection="1">
      <alignment vertical="center"/>
      <protection/>
    </xf>
    <xf numFmtId="184" fontId="5" fillId="0" borderId="26" xfId="48" applyNumberFormat="1" applyFont="1" applyFill="1" applyBorder="1" applyAlignment="1" applyProtection="1">
      <alignment vertical="center"/>
      <protection/>
    </xf>
    <xf numFmtId="0" fontId="5" fillId="0" borderId="149" xfId="0" applyFont="1" applyFill="1" applyBorder="1" applyAlignment="1" applyProtection="1">
      <alignment horizontal="distributed" vertical="center"/>
      <protection/>
    </xf>
    <xf numFmtId="0" fontId="5" fillId="0" borderId="150" xfId="0" applyFont="1" applyFill="1" applyBorder="1" applyAlignment="1" applyProtection="1">
      <alignment horizontal="distributed" vertical="center"/>
      <protection/>
    </xf>
    <xf numFmtId="0" fontId="5" fillId="0" borderId="151" xfId="0" applyFont="1" applyFill="1" applyBorder="1" applyAlignment="1" applyProtection="1">
      <alignment horizontal="distributed" vertical="center"/>
      <protection/>
    </xf>
    <xf numFmtId="0" fontId="5" fillId="0" borderId="89" xfId="0" applyFont="1" applyFill="1" applyBorder="1" applyAlignment="1" applyProtection="1">
      <alignment vertical="center"/>
      <protection/>
    </xf>
    <xf numFmtId="0" fontId="4" fillId="0" borderId="62" xfId="0" applyFont="1" applyFill="1" applyBorder="1" applyAlignment="1" applyProtection="1">
      <alignment vertical="center"/>
      <protection/>
    </xf>
    <xf numFmtId="0" fontId="4" fillId="0" borderId="65" xfId="0" applyFont="1" applyFill="1" applyBorder="1" applyAlignment="1" applyProtection="1">
      <alignment vertical="center"/>
      <protection/>
    </xf>
    <xf numFmtId="184" fontId="5" fillId="0" borderId="153" xfId="48" applyNumberFormat="1" applyFont="1" applyFill="1" applyBorder="1" applyAlignment="1" applyProtection="1">
      <alignment vertical="center"/>
      <protection/>
    </xf>
    <xf numFmtId="0" fontId="42" fillId="33" borderId="0" xfId="0" applyFont="1" applyFill="1" applyBorder="1" applyAlignment="1" applyProtection="1">
      <alignment horizontal="center"/>
      <protection/>
    </xf>
    <xf numFmtId="0" fontId="24" fillId="0" borderId="0" xfId="0" applyFont="1" applyFill="1" applyBorder="1" applyAlignment="1" applyProtection="1">
      <alignment horizontal="center"/>
      <protection/>
    </xf>
    <xf numFmtId="0" fontId="21" fillId="0" borderId="61" xfId="0" applyFont="1" applyFill="1" applyBorder="1" applyAlignment="1" applyProtection="1">
      <alignment horizontal="center" vertical="center"/>
      <protection/>
    </xf>
    <xf numFmtId="0" fontId="21" fillId="0" borderId="65" xfId="0" applyFont="1" applyFill="1" applyBorder="1" applyAlignment="1" applyProtection="1">
      <alignment horizontal="center" vertical="center"/>
      <protection/>
    </xf>
    <xf numFmtId="178" fontId="22" fillId="0" borderId="61" xfId="0" applyNumberFormat="1" applyFont="1" applyFill="1" applyBorder="1" applyAlignment="1" applyProtection="1">
      <alignment vertical="center"/>
      <protection/>
    </xf>
    <xf numFmtId="0" fontId="22" fillId="0" borderId="65" xfId="0" applyFont="1" applyFill="1" applyBorder="1" applyAlignment="1" applyProtection="1">
      <alignment vertical="center"/>
      <protection/>
    </xf>
    <xf numFmtId="0" fontId="41" fillId="0" borderId="84" xfId="0" applyFont="1" applyFill="1" applyBorder="1" applyAlignment="1" applyProtection="1">
      <alignment horizontal="center"/>
      <protection/>
    </xf>
    <xf numFmtId="178" fontId="6" fillId="0" borderId="154" xfId="48" applyNumberFormat="1" applyFont="1" applyFill="1" applyBorder="1" applyAlignment="1">
      <alignment vertical="center"/>
    </xf>
    <xf numFmtId="178" fontId="6" fillId="0" borderId="63" xfId="48" applyNumberFormat="1" applyFont="1" applyFill="1" applyBorder="1" applyAlignment="1">
      <alignment horizontal="center" vertical="center"/>
    </xf>
    <xf numFmtId="178" fontId="6" fillId="0" borderId="136" xfId="48" applyNumberFormat="1" applyFont="1" applyFill="1" applyBorder="1" applyAlignment="1">
      <alignment horizontal="center" vertical="center"/>
    </xf>
    <xf numFmtId="178" fontId="6" fillId="0" borderId="63" xfId="48" applyNumberFormat="1" applyFont="1" applyFill="1" applyBorder="1" applyAlignment="1">
      <alignment vertical="center"/>
    </xf>
    <xf numFmtId="182" fontId="25" fillId="0" borderId="61" xfId="0" applyNumberFormat="1" applyFont="1" applyFill="1" applyBorder="1" applyAlignment="1" applyProtection="1">
      <alignment horizontal="distributed" vertical="center"/>
      <protection/>
    </xf>
    <xf numFmtId="182" fontId="25" fillId="0" borderId="62" xfId="0" applyNumberFormat="1" applyFont="1" applyFill="1" applyBorder="1" applyAlignment="1" applyProtection="1">
      <alignment horizontal="distributed" vertical="center"/>
      <protection/>
    </xf>
    <xf numFmtId="182" fontId="25" fillId="0" borderId="65" xfId="0" applyNumberFormat="1" applyFont="1" applyFill="1" applyBorder="1" applyAlignment="1" applyProtection="1">
      <alignment horizontal="distributed" vertical="center"/>
      <protection/>
    </xf>
    <xf numFmtId="181" fontId="6" fillId="0" borderId="11" xfId="48" applyNumberFormat="1" applyFont="1" applyFill="1" applyBorder="1" applyAlignment="1">
      <alignment vertical="center"/>
    </xf>
    <xf numFmtId="181" fontId="6" fillId="0" borderId="134" xfId="48" applyNumberFormat="1" applyFont="1" applyFill="1" applyBorder="1" applyAlignment="1">
      <alignment vertical="center"/>
    </xf>
    <xf numFmtId="0" fontId="41" fillId="0" borderId="0" xfId="0" applyFont="1" applyFill="1" applyBorder="1" applyAlignment="1" applyProtection="1">
      <alignment horizontal="center"/>
      <protection/>
    </xf>
    <xf numFmtId="178" fontId="6" fillId="0" borderId="155" xfId="48" applyNumberFormat="1" applyFont="1" applyFill="1" applyBorder="1" applyAlignment="1">
      <alignment vertical="center"/>
    </xf>
    <xf numFmtId="178" fontId="6" fillId="0" borderId="156" xfId="48" applyNumberFormat="1" applyFont="1" applyFill="1" applyBorder="1" applyAlignment="1">
      <alignment vertical="center"/>
    </xf>
    <xf numFmtId="178" fontId="6" fillId="0" borderId="157" xfId="48" applyNumberFormat="1" applyFont="1" applyFill="1" applyBorder="1" applyAlignment="1">
      <alignment vertical="center"/>
    </xf>
    <xf numFmtId="178" fontId="6" fillId="0" borderId="45" xfId="48" applyNumberFormat="1" applyFont="1" applyFill="1" applyBorder="1" applyAlignment="1">
      <alignment vertical="center"/>
    </xf>
    <xf numFmtId="178" fontId="6" fillId="0" borderId="158" xfId="48" applyNumberFormat="1" applyFont="1" applyFill="1" applyBorder="1" applyAlignment="1">
      <alignment vertical="center"/>
    </xf>
    <xf numFmtId="178" fontId="6" fillId="0" borderId="159" xfId="48" applyNumberFormat="1" applyFont="1" applyFill="1" applyBorder="1" applyAlignment="1">
      <alignment vertical="center"/>
    </xf>
    <xf numFmtId="178" fontId="6" fillId="0" borderId="13" xfId="48" applyNumberFormat="1" applyFont="1" applyFill="1" applyBorder="1" applyAlignment="1">
      <alignment vertical="center"/>
    </xf>
    <xf numFmtId="178" fontId="6" fillId="0" borderId="59" xfId="48" applyNumberFormat="1" applyFont="1" applyFill="1" applyBorder="1" applyAlignment="1">
      <alignment horizontal="distributed" vertical="center"/>
    </xf>
    <xf numFmtId="181" fontId="6" fillId="0" borderId="141" xfId="48" applyNumberFormat="1" applyFont="1" applyFill="1" applyBorder="1" applyAlignment="1">
      <alignment vertical="center"/>
    </xf>
    <xf numFmtId="181" fontId="6" fillId="0" borderId="140" xfId="48" applyNumberFormat="1" applyFont="1" applyFill="1" applyBorder="1" applyAlignment="1">
      <alignment vertical="center"/>
    </xf>
    <xf numFmtId="178" fontId="6" fillId="0" borderId="80" xfId="48" applyNumberFormat="1" applyFont="1" applyFill="1" applyBorder="1" applyAlignment="1">
      <alignment vertical="center"/>
    </xf>
    <xf numFmtId="178" fontId="6" fillId="0" borderId="160" xfId="48" applyNumberFormat="1" applyFont="1" applyFill="1" applyBorder="1" applyAlignment="1">
      <alignment vertical="center"/>
    </xf>
    <xf numFmtId="181" fontId="6" fillId="0" borderId="64" xfId="48" applyNumberFormat="1" applyFont="1" applyFill="1" applyBorder="1" applyAlignment="1">
      <alignment vertical="center"/>
    </xf>
    <xf numFmtId="181" fontId="6" fillId="0" borderId="131" xfId="48" applyNumberFormat="1" applyFont="1" applyFill="1" applyBorder="1" applyAlignment="1">
      <alignment vertical="center"/>
    </xf>
    <xf numFmtId="178" fontId="6" fillId="0" borderId="161" xfId="48" applyNumberFormat="1" applyFont="1" applyFill="1" applyBorder="1" applyAlignment="1">
      <alignment vertical="center"/>
    </xf>
    <xf numFmtId="178" fontId="6" fillId="0" borderId="41" xfId="48" applyNumberFormat="1" applyFont="1" applyFill="1" applyBorder="1" applyAlignment="1">
      <alignment vertical="center"/>
    </xf>
    <xf numFmtId="181" fontId="6" fillId="0" borderId="80" xfId="48" applyNumberFormat="1" applyFont="1" applyFill="1" applyBorder="1" applyAlignment="1">
      <alignment vertical="center"/>
    </xf>
    <xf numFmtId="181" fontId="6" fillId="0" borderId="159" xfId="48" applyNumberFormat="1" applyFont="1" applyFill="1" applyBorder="1" applyAlignment="1">
      <alignment vertical="center"/>
    </xf>
    <xf numFmtId="178" fontId="6" fillId="0" borderId="162" xfId="48" applyNumberFormat="1" applyFont="1" applyFill="1" applyBorder="1" applyAlignment="1">
      <alignment vertical="center"/>
    </xf>
    <xf numFmtId="178" fontId="6" fillId="0" borderId="19" xfId="48" applyNumberFormat="1" applyFont="1" applyFill="1" applyBorder="1" applyAlignment="1">
      <alignment vertical="center"/>
    </xf>
    <xf numFmtId="178" fontId="6" fillId="0" borderId="163" xfId="48" applyNumberFormat="1" applyFont="1" applyFill="1" applyBorder="1" applyAlignment="1">
      <alignment vertical="center"/>
    </xf>
    <xf numFmtId="181" fontId="6" fillId="0" borderId="63" xfId="48" applyNumberFormat="1" applyFont="1" applyFill="1" applyBorder="1" applyAlignment="1">
      <alignment vertical="center"/>
    </xf>
    <xf numFmtId="181" fontId="6" fillId="0" borderId="136" xfId="48" applyNumberFormat="1" applyFont="1" applyFill="1" applyBorder="1" applyAlignment="1">
      <alignment vertical="center"/>
    </xf>
    <xf numFmtId="178" fontId="2" fillId="0" borderId="30" xfId="48" applyNumberFormat="1" applyFont="1" applyFill="1" applyBorder="1" applyAlignment="1">
      <alignment horizontal="center" vertical="center"/>
    </xf>
    <xf numFmtId="178" fontId="2" fillId="0" borderId="38" xfId="48" applyNumberFormat="1" applyFont="1" applyFill="1" applyBorder="1" applyAlignment="1">
      <alignment horizontal="center" vertical="center"/>
    </xf>
    <xf numFmtId="178" fontId="2" fillId="0" borderId="28" xfId="48" applyNumberFormat="1" applyFont="1" applyFill="1" applyBorder="1" applyAlignment="1">
      <alignment horizontal="center" vertical="center"/>
    </xf>
    <xf numFmtId="178" fontId="6" fillId="0" borderId="20" xfId="48" applyNumberFormat="1" applyFont="1" applyFill="1" applyBorder="1" applyAlignment="1">
      <alignment horizontal="center" vertical="center"/>
    </xf>
    <xf numFmtId="178" fontId="6" fillId="0" borderId="58" xfId="48" applyNumberFormat="1" applyFont="1" applyFill="1" applyBorder="1" applyAlignment="1">
      <alignment horizontal="distributed" vertical="center" shrinkToFit="1"/>
    </xf>
    <xf numFmtId="178" fontId="6" fillId="0" borderId="16" xfId="48" applyNumberFormat="1" applyFont="1" applyFill="1" applyBorder="1" applyAlignment="1">
      <alignment horizontal="distributed" vertical="center"/>
    </xf>
    <xf numFmtId="178" fontId="6" fillId="0" borderId="0" xfId="48" applyNumberFormat="1" applyFont="1" applyFill="1" applyBorder="1" applyAlignment="1">
      <alignment vertical="center"/>
    </xf>
    <xf numFmtId="178" fontId="6" fillId="0" borderId="11" xfId="48" applyNumberFormat="1" applyFont="1" applyFill="1" applyBorder="1" applyAlignment="1">
      <alignment horizontal="center" vertical="center"/>
    </xf>
    <xf numFmtId="178" fontId="6" fillId="0" borderId="134" xfId="48" applyNumberFormat="1" applyFont="1" applyFill="1" applyBorder="1" applyAlignment="1">
      <alignment horizontal="center" vertical="center"/>
    </xf>
    <xf numFmtId="181" fontId="6" fillId="0" borderId="63" xfId="48" applyNumberFormat="1" applyFont="1" applyFill="1" applyBorder="1" applyAlignment="1">
      <alignment horizontal="center" vertical="center"/>
    </xf>
    <xf numFmtId="181" fontId="6" fillId="0" borderId="136" xfId="48" applyNumberFormat="1" applyFont="1" applyFill="1" applyBorder="1" applyAlignment="1">
      <alignment horizontal="center" vertical="center"/>
    </xf>
    <xf numFmtId="178" fontId="6" fillId="0" borderId="40" xfId="48" applyNumberFormat="1" applyFont="1" applyFill="1" applyBorder="1" applyAlignment="1">
      <alignment vertical="center"/>
    </xf>
    <xf numFmtId="178" fontId="6" fillId="0" borderId="57" xfId="48" applyNumberFormat="1" applyFont="1" applyFill="1" applyBorder="1" applyAlignment="1">
      <alignment vertical="center"/>
    </xf>
    <xf numFmtId="181" fontId="6" fillId="0" borderId="154" xfId="48" applyNumberFormat="1" applyFont="1" applyFill="1" applyBorder="1" applyAlignment="1">
      <alignment vertical="center"/>
    </xf>
    <xf numFmtId="181" fontId="6" fillId="0" borderId="146" xfId="48" applyNumberFormat="1" applyFont="1" applyFill="1" applyBorder="1" applyAlignment="1">
      <alignment vertical="center"/>
    </xf>
    <xf numFmtId="179" fontId="0" fillId="18" borderId="32" xfId="48" applyNumberFormat="1"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cdds-web.com/index.html" TargetMode="External" /><Relationship Id="rId4" Type="http://schemas.openxmlformats.org/officeDocument/2006/relationships/hyperlink" Target="http://www.cdds-web.com/index.html" TargetMode="External" /><Relationship Id="rId5"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57150</xdr:colOff>
      <xdr:row>6</xdr:row>
      <xdr:rowOff>257175</xdr:rowOff>
    </xdr:from>
    <xdr:to>
      <xdr:col>17</xdr:col>
      <xdr:colOff>171450</xdr:colOff>
      <xdr:row>8</xdr:row>
      <xdr:rowOff>180975</xdr:rowOff>
    </xdr:to>
    <xdr:pic>
      <xdr:nvPicPr>
        <xdr:cNvPr id="1" name="Picture 1" descr="CDDSロゴ"/>
        <xdr:cNvPicPr preferRelativeResize="1">
          <a:picLocks noChangeAspect="1"/>
        </xdr:cNvPicPr>
      </xdr:nvPicPr>
      <xdr:blipFill>
        <a:blip r:embed="rId1"/>
        <a:stretch>
          <a:fillRect/>
        </a:stretch>
      </xdr:blipFill>
      <xdr:spPr>
        <a:xfrm>
          <a:off x="12239625" y="1819275"/>
          <a:ext cx="1076325" cy="476250"/>
        </a:xfrm>
        <a:prstGeom prst="rect">
          <a:avLst/>
        </a:prstGeom>
        <a:noFill/>
        <a:ln w="9525" cmpd="sng">
          <a:noFill/>
        </a:ln>
      </xdr:spPr>
    </xdr:pic>
    <xdr:clientData/>
  </xdr:twoCellAnchor>
  <xdr:oneCellAnchor>
    <xdr:from>
      <xdr:col>5</xdr:col>
      <xdr:colOff>0</xdr:colOff>
      <xdr:row>1</xdr:row>
      <xdr:rowOff>38100</xdr:rowOff>
    </xdr:from>
    <xdr:ext cx="7953375" cy="619125"/>
    <xdr:sp>
      <xdr:nvSpPr>
        <xdr:cNvPr id="2" name="正方形/長方形 2"/>
        <xdr:cNvSpPr>
          <a:spLocks/>
        </xdr:cNvSpPr>
      </xdr:nvSpPr>
      <xdr:spPr>
        <a:xfrm>
          <a:off x="3619500" y="314325"/>
          <a:ext cx="7953375" cy="619125"/>
        </a:xfrm>
        <a:prstGeom prst="rect">
          <a:avLst/>
        </a:prstGeom>
        <a:noFill/>
        <a:ln w="9525" cmpd="sng">
          <a:noFill/>
        </a:ln>
      </xdr:spPr>
      <xdr:txBody>
        <a:bodyPr vertOverflow="clip" wrap="square"/>
        <a:p>
          <a:pPr algn="ctr">
            <a:defRPr/>
          </a:pPr>
          <a:r>
            <a:rPr lang="en-US" cap="none" sz="3600" b="0" i="0" u="none" baseline="0">
              <a:solidFill>
                <a:srgbClr val="0066CC"/>
              </a:solidFill>
            </a:rPr>
            <a:t>中日新聞の月２回全域配布サービス</a:t>
          </a:r>
        </a:p>
      </xdr:txBody>
    </xdr:sp>
    <xdr:clientData/>
  </xdr:oneCellAnchor>
  <xdr:twoCellAnchor editAs="oneCell">
    <xdr:from>
      <xdr:col>2</xdr:col>
      <xdr:colOff>752475</xdr:colOff>
      <xdr:row>0</xdr:row>
      <xdr:rowOff>219075</xdr:rowOff>
    </xdr:from>
    <xdr:to>
      <xdr:col>5</xdr:col>
      <xdr:colOff>85725</xdr:colOff>
      <xdr:row>2</xdr:row>
      <xdr:rowOff>209550</xdr:rowOff>
    </xdr:to>
    <xdr:pic>
      <xdr:nvPicPr>
        <xdr:cNvPr id="3" name="Picture 12" descr="CDDSロゴ">
          <a:hlinkClick r:id="rId4"/>
        </xdr:cNvPr>
        <xdr:cNvPicPr preferRelativeResize="1">
          <a:picLocks noChangeAspect="1"/>
        </xdr:cNvPicPr>
      </xdr:nvPicPr>
      <xdr:blipFill>
        <a:blip r:embed="rId2"/>
        <a:stretch>
          <a:fillRect/>
        </a:stretch>
      </xdr:blipFill>
      <xdr:spPr>
        <a:xfrm>
          <a:off x="1962150" y="219075"/>
          <a:ext cx="1743075" cy="542925"/>
        </a:xfrm>
        <a:prstGeom prst="rect">
          <a:avLst/>
        </a:prstGeom>
        <a:noFill/>
        <a:ln w="9525" cmpd="sng">
          <a:noFill/>
        </a:ln>
      </xdr:spPr>
    </xdr:pic>
    <xdr:clientData/>
  </xdr:twoCellAnchor>
  <xdr:oneCellAnchor>
    <xdr:from>
      <xdr:col>2</xdr:col>
      <xdr:colOff>390525</xdr:colOff>
      <xdr:row>2</xdr:row>
      <xdr:rowOff>257175</xdr:rowOff>
    </xdr:from>
    <xdr:ext cx="190500" cy="342900"/>
    <xdr:sp>
      <xdr:nvSpPr>
        <xdr:cNvPr id="4" name="正方形/長方形 4"/>
        <xdr:cNvSpPr>
          <a:spLocks/>
        </xdr:cNvSpPr>
      </xdr:nvSpPr>
      <xdr:spPr>
        <a:xfrm>
          <a:off x="1600200" y="809625"/>
          <a:ext cx="1905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47625</xdr:colOff>
      <xdr:row>3</xdr:row>
      <xdr:rowOff>171450</xdr:rowOff>
    </xdr:from>
    <xdr:ext cx="9925050" cy="514350"/>
    <xdr:sp>
      <xdr:nvSpPr>
        <xdr:cNvPr id="5" name="正方形/長方形 5"/>
        <xdr:cNvSpPr>
          <a:spLocks/>
        </xdr:cNvSpPr>
      </xdr:nvSpPr>
      <xdr:spPr>
        <a:xfrm>
          <a:off x="1257300" y="1000125"/>
          <a:ext cx="9925050" cy="514350"/>
        </a:xfrm>
        <a:prstGeom prst="rect">
          <a:avLst/>
        </a:prstGeom>
        <a:solidFill>
          <a:srgbClr val="FFFFFF"/>
        </a:solidFill>
        <a:ln w="25400" cmpd="sng">
          <a:solidFill>
            <a:srgbClr val="C0504D"/>
          </a:solidFill>
          <a:headEnd type="none"/>
          <a:tailEnd type="none"/>
        </a:ln>
      </xdr:spPr>
      <xdr:txBody>
        <a:bodyPr vertOverflow="clip" wrap="square"/>
        <a:p>
          <a:pPr algn="ctr">
            <a:defRPr/>
          </a:pPr>
          <a:r>
            <a:rPr lang="en-US" cap="none" sz="2400" b="1" i="0" u="none" baseline="0">
              <a:latin typeface="ＭＳ Ｐゴシック"/>
              <a:ea typeface="ＭＳ Ｐゴシック"/>
              <a:cs typeface="ＭＳ Ｐゴシック"/>
            </a:rPr>
            <a:t>中日新聞未読者宅にもお届けできる有効でお得なサービスです！</a:t>
          </a:r>
        </a:p>
      </xdr:txBody>
    </xdr:sp>
    <xdr:clientData/>
  </xdr:oneCellAnchor>
  <xdr:twoCellAnchor editAs="oneCell">
    <xdr:from>
      <xdr:col>15</xdr:col>
      <xdr:colOff>28575</xdr:colOff>
      <xdr:row>6</xdr:row>
      <xdr:rowOff>133350</xdr:rowOff>
    </xdr:from>
    <xdr:to>
      <xdr:col>16</xdr:col>
      <xdr:colOff>123825</xdr:colOff>
      <xdr:row>9</xdr:row>
      <xdr:rowOff>200025</xdr:rowOff>
    </xdr:to>
    <xdr:pic>
      <xdr:nvPicPr>
        <xdr:cNvPr id="6" name="Picture 2" descr="C:\Documents and Settings\ori\Local Settings\Temporary Internet Files\Content.IE5\640HOB5G\MC900234585[1].wmf"/>
        <xdr:cNvPicPr preferRelativeResize="1">
          <a:picLocks noChangeAspect="1"/>
        </xdr:cNvPicPr>
      </xdr:nvPicPr>
      <xdr:blipFill>
        <a:blip r:embed="rId5"/>
        <a:stretch>
          <a:fillRect/>
        </a:stretch>
      </xdr:blipFill>
      <xdr:spPr>
        <a:xfrm>
          <a:off x="11134725" y="1695450"/>
          <a:ext cx="1171575" cy="895350"/>
        </a:xfrm>
        <a:prstGeom prst="rect">
          <a:avLst/>
        </a:prstGeom>
        <a:noFill/>
        <a:ln w="9525" cmpd="sng">
          <a:noFill/>
        </a:ln>
      </xdr:spPr>
    </xdr:pic>
    <xdr:clientData/>
  </xdr:twoCellAnchor>
  <xdr:twoCellAnchor>
    <xdr:from>
      <xdr:col>1</xdr:col>
      <xdr:colOff>76200</xdr:colOff>
      <xdr:row>22</xdr:row>
      <xdr:rowOff>171450</xdr:rowOff>
    </xdr:from>
    <xdr:to>
      <xdr:col>4</xdr:col>
      <xdr:colOff>0</xdr:colOff>
      <xdr:row>22</xdr:row>
      <xdr:rowOff>190500</xdr:rowOff>
    </xdr:to>
    <xdr:sp>
      <xdr:nvSpPr>
        <xdr:cNvPr id="7" name="直線コネクタ 3"/>
        <xdr:cNvSpPr>
          <a:spLocks/>
        </xdr:cNvSpPr>
      </xdr:nvSpPr>
      <xdr:spPr>
        <a:xfrm>
          <a:off x="638175" y="6019800"/>
          <a:ext cx="261937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22</xdr:row>
      <xdr:rowOff>171450</xdr:rowOff>
    </xdr:from>
    <xdr:to>
      <xdr:col>13</xdr:col>
      <xdr:colOff>142875</xdr:colOff>
      <xdr:row>22</xdr:row>
      <xdr:rowOff>190500</xdr:rowOff>
    </xdr:to>
    <xdr:sp>
      <xdr:nvSpPr>
        <xdr:cNvPr id="8" name="直線コネクタ 10"/>
        <xdr:cNvSpPr>
          <a:spLocks/>
        </xdr:cNvSpPr>
      </xdr:nvSpPr>
      <xdr:spPr>
        <a:xfrm>
          <a:off x="7543800" y="6019800"/>
          <a:ext cx="26479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23</xdr:row>
      <xdr:rowOff>180975</xdr:rowOff>
    </xdr:from>
    <xdr:to>
      <xdr:col>13</xdr:col>
      <xdr:colOff>114300</xdr:colOff>
      <xdr:row>23</xdr:row>
      <xdr:rowOff>200025</xdr:rowOff>
    </xdr:to>
    <xdr:sp>
      <xdr:nvSpPr>
        <xdr:cNvPr id="9" name="直線コネクタ 9"/>
        <xdr:cNvSpPr>
          <a:spLocks/>
        </xdr:cNvSpPr>
      </xdr:nvSpPr>
      <xdr:spPr>
        <a:xfrm>
          <a:off x="7524750" y="6305550"/>
          <a:ext cx="26384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23</xdr:row>
      <xdr:rowOff>152400</xdr:rowOff>
    </xdr:from>
    <xdr:to>
      <xdr:col>3</xdr:col>
      <xdr:colOff>962025</xdr:colOff>
      <xdr:row>23</xdr:row>
      <xdr:rowOff>171450</xdr:rowOff>
    </xdr:to>
    <xdr:sp>
      <xdr:nvSpPr>
        <xdr:cNvPr id="10" name="直線コネクタ 11"/>
        <xdr:cNvSpPr>
          <a:spLocks/>
        </xdr:cNvSpPr>
      </xdr:nvSpPr>
      <xdr:spPr>
        <a:xfrm>
          <a:off x="628650" y="6276975"/>
          <a:ext cx="261937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10</xdr:row>
      <xdr:rowOff>0</xdr:rowOff>
    </xdr:from>
    <xdr:to>
      <xdr:col>2</xdr:col>
      <xdr:colOff>504825</xdr:colOff>
      <xdr:row>12</xdr:row>
      <xdr:rowOff>190500</xdr:rowOff>
    </xdr:to>
    <xdr:pic>
      <xdr:nvPicPr>
        <xdr:cNvPr id="1" name="Picture 1" descr="cdds_rogo"/>
        <xdr:cNvPicPr preferRelativeResize="1">
          <a:picLocks noChangeAspect="1"/>
        </xdr:cNvPicPr>
      </xdr:nvPicPr>
      <xdr:blipFill>
        <a:blip r:embed="rId1"/>
        <a:stretch>
          <a:fillRect/>
        </a:stretch>
      </xdr:blipFill>
      <xdr:spPr>
        <a:xfrm>
          <a:off x="85725" y="2762250"/>
          <a:ext cx="15144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23</xdr:row>
      <xdr:rowOff>142875</xdr:rowOff>
    </xdr:from>
    <xdr:to>
      <xdr:col>1</xdr:col>
      <xdr:colOff>666750</xdr:colOff>
      <xdr:row>27</xdr:row>
      <xdr:rowOff>19050</xdr:rowOff>
    </xdr:to>
    <xdr:pic>
      <xdr:nvPicPr>
        <xdr:cNvPr id="1" name="Picture 1" descr="cdds_rogo"/>
        <xdr:cNvPicPr preferRelativeResize="1">
          <a:picLocks noChangeAspect="1"/>
        </xdr:cNvPicPr>
      </xdr:nvPicPr>
      <xdr:blipFill>
        <a:blip r:embed="rId1"/>
        <a:stretch>
          <a:fillRect/>
        </a:stretch>
      </xdr:blipFill>
      <xdr:spPr>
        <a:xfrm>
          <a:off x="247650" y="6791325"/>
          <a:ext cx="14192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R37"/>
  <sheetViews>
    <sheetView tabSelected="1" view="pageBreakPreview" zoomScaleNormal="90" zoomScaleSheetLayoutView="100" zoomScalePageLayoutView="0" workbookViewId="0" topLeftCell="A1">
      <selection activeCell="F29" sqref="F29"/>
    </sheetView>
  </sheetViews>
  <sheetFormatPr defaultColWidth="9.00390625" defaultRowHeight="21.75" customHeight="1"/>
  <cols>
    <col min="1" max="1" width="7.375" style="307" customWidth="1"/>
    <col min="2" max="2" width="8.50390625" style="307" customWidth="1"/>
    <col min="3" max="3" width="14.125" style="307" customWidth="1"/>
    <col min="4" max="4" width="12.75390625" style="307" customWidth="1"/>
    <col min="5" max="5" width="4.75390625" style="307" customWidth="1"/>
    <col min="6" max="6" width="8.50390625" style="307" customWidth="1"/>
    <col min="7" max="7" width="14.125" style="307" customWidth="1"/>
    <col min="8" max="8" width="12.75390625" style="307" customWidth="1"/>
    <col min="9" max="9" width="10.50390625" style="307" customWidth="1"/>
    <col min="10" max="10" width="3.125" style="307" customWidth="1"/>
    <col min="11" max="11" width="8.50390625" style="307" customWidth="1"/>
    <col min="12" max="12" width="14.125" style="307" customWidth="1"/>
    <col min="13" max="13" width="12.75390625" style="307" customWidth="1"/>
    <col min="14" max="14" width="5.25390625" style="307" customWidth="1"/>
    <col min="15" max="15" width="8.625" style="307" customWidth="1"/>
    <col min="16" max="16" width="14.125" style="307" customWidth="1"/>
    <col min="17" max="17" width="12.625" style="307" customWidth="1"/>
    <col min="18" max="18" width="14.875" style="307" customWidth="1"/>
    <col min="19" max="16384" width="9.00390625" style="307" customWidth="1"/>
  </cols>
  <sheetData>
    <row r="3" ht="21.75" customHeight="1">
      <c r="H3" s="356"/>
    </row>
    <row r="4" ht="14.25" customHeight="1"/>
    <row r="6" spans="2:3" s="354" customFormat="1" ht="21.75" customHeight="1">
      <c r="B6" s="355"/>
      <c r="C6" s="355"/>
    </row>
    <row r="7" spans="2:10" s="354" customFormat="1" ht="21.75" customHeight="1">
      <c r="B7" s="345"/>
      <c r="C7" s="308" t="s">
        <v>450</v>
      </c>
      <c r="D7" s="345"/>
      <c r="E7" s="345"/>
      <c r="F7" s="345"/>
      <c r="G7" s="345"/>
      <c r="H7" s="345"/>
      <c r="I7" s="345"/>
      <c r="J7" s="345"/>
    </row>
    <row r="8" spans="3:8" s="354" customFormat="1" ht="21.75" customHeight="1">
      <c r="C8" s="308" t="s">
        <v>449</v>
      </c>
      <c r="D8" s="308"/>
      <c r="E8" s="308"/>
      <c r="F8" s="308"/>
      <c r="G8" s="308"/>
      <c r="H8" s="308"/>
    </row>
    <row r="9" s="308" customFormat="1" ht="21.75" customHeight="1">
      <c r="C9" s="308" t="s">
        <v>448</v>
      </c>
    </row>
    <row r="10" s="308" customFormat="1" ht="21.75" customHeight="1"/>
    <row r="11" spans="2:18" s="308" customFormat="1" ht="21.75" customHeight="1">
      <c r="B11" s="415" t="s">
        <v>447</v>
      </c>
      <c r="C11" s="415"/>
      <c r="D11" s="415"/>
      <c r="E11" s="353"/>
      <c r="F11" s="353"/>
      <c r="G11" s="353"/>
      <c r="H11" s="353"/>
      <c r="I11" s="353"/>
      <c r="J11" s="352"/>
      <c r="K11" s="415" t="s">
        <v>446</v>
      </c>
      <c r="L11" s="415"/>
      <c r="M11" s="415"/>
      <c r="N11" s="316"/>
      <c r="O11" s="316"/>
      <c r="P11" s="341"/>
      <c r="Q11" s="341"/>
      <c r="R11" s="341"/>
    </row>
    <row r="12" spans="2:18" s="308" customFormat="1" ht="21.75" customHeight="1">
      <c r="B12" s="316"/>
      <c r="C12" s="316"/>
      <c r="D12" s="316"/>
      <c r="E12" s="316"/>
      <c r="F12" s="316"/>
      <c r="G12" s="316"/>
      <c r="H12" s="316"/>
      <c r="I12" s="316"/>
      <c r="J12" s="333"/>
      <c r="K12" s="316"/>
      <c r="L12" s="316"/>
      <c r="M12" s="316"/>
      <c r="N12" s="316"/>
      <c r="O12" s="341"/>
      <c r="P12" s="316"/>
      <c r="Q12" s="316"/>
      <c r="R12" s="341"/>
    </row>
    <row r="13" spans="2:18" s="308" customFormat="1" ht="21.75" customHeight="1">
      <c r="B13" s="351" t="s">
        <v>445</v>
      </c>
      <c r="C13" s="350"/>
      <c r="D13" s="350"/>
      <c r="E13" s="350"/>
      <c r="F13" s="350"/>
      <c r="G13" s="350"/>
      <c r="H13" s="349"/>
      <c r="I13" s="349"/>
      <c r="J13" s="348"/>
      <c r="K13" s="351" t="s">
        <v>444</v>
      </c>
      <c r="L13" s="346"/>
      <c r="M13" s="346"/>
      <c r="N13" s="346"/>
      <c r="O13" s="346"/>
      <c r="P13" s="316"/>
      <c r="Q13" s="316"/>
      <c r="R13" s="341"/>
    </row>
    <row r="14" spans="2:18" s="308" customFormat="1" ht="21.75" customHeight="1">
      <c r="B14" s="316"/>
      <c r="C14" s="350"/>
      <c r="D14" s="350"/>
      <c r="E14" s="350"/>
      <c r="F14" s="350"/>
      <c r="G14" s="350"/>
      <c r="H14" s="349"/>
      <c r="I14" s="349"/>
      <c r="J14" s="348"/>
      <c r="K14" s="351" t="s">
        <v>443</v>
      </c>
      <c r="L14" s="346"/>
      <c r="M14" s="346"/>
      <c r="N14" s="346"/>
      <c r="O14" s="346"/>
      <c r="P14" s="316"/>
      <c r="Q14" s="316"/>
      <c r="R14" s="341"/>
    </row>
    <row r="15" spans="2:18" s="308" customFormat="1" ht="21.75" customHeight="1">
      <c r="B15" s="347" t="s">
        <v>441</v>
      </c>
      <c r="C15" s="350"/>
      <c r="D15" s="350"/>
      <c r="E15" s="350"/>
      <c r="F15" s="350"/>
      <c r="G15" s="350"/>
      <c r="H15" s="349"/>
      <c r="I15" s="349"/>
      <c r="J15" s="348"/>
      <c r="K15" s="351" t="s">
        <v>442</v>
      </c>
      <c r="L15" s="346"/>
      <c r="M15" s="346"/>
      <c r="N15" s="346"/>
      <c r="O15" s="346"/>
      <c r="P15" s="316"/>
      <c r="Q15" s="316"/>
      <c r="R15" s="341"/>
    </row>
    <row r="16" spans="2:18" s="308" customFormat="1" ht="21.75" customHeight="1">
      <c r="B16" s="347" t="s">
        <v>440</v>
      </c>
      <c r="C16" s="350"/>
      <c r="D16" s="350"/>
      <c r="E16" s="350"/>
      <c r="F16" s="350"/>
      <c r="G16" s="350"/>
      <c r="H16" s="349"/>
      <c r="I16" s="349"/>
      <c r="J16" s="348"/>
      <c r="K16" s="347" t="s">
        <v>441</v>
      </c>
      <c r="L16" s="346"/>
      <c r="M16" s="346"/>
      <c r="N16" s="346"/>
      <c r="O16" s="346"/>
      <c r="P16" s="316"/>
      <c r="Q16" s="316"/>
      <c r="R16" s="341"/>
    </row>
    <row r="17" spans="2:18" s="308" customFormat="1" ht="21.75" customHeight="1">
      <c r="B17" s="316"/>
      <c r="C17" s="316"/>
      <c r="D17" s="316"/>
      <c r="E17" s="316"/>
      <c r="F17" s="316"/>
      <c r="G17" s="316"/>
      <c r="H17" s="316"/>
      <c r="I17" s="316"/>
      <c r="J17" s="333"/>
      <c r="K17" s="347" t="s">
        <v>440</v>
      </c>
      <c r="L17" s="346"/>
      <c r="M17" s="346"/>
      <c r="N17" s="346"/>
      <c r="O17" s="346"/>
      <c r="P17" s="316"/>
      <c r="Q17" s="316"/>
      <c r="R17" s="341"/>
    </row>
    <row r="18" spans="2:18" s="308" customFormat="1" ht="21.75" customHeight="1">
      <c r="B18" s="316"/>
      <c r="C18" s="316"/>
      <c r="D18" s="316"/>
      <c r="E18" s="316"/>
      <c r="F18" s="316"/>
      <c r="G18" s="316"/>
      <c r="H18" s="316"/>
      <c r="I18" s="316"/>
      <c r="J18" s="333"/>
      <c r="K18" s="316"/>
      <c r="L18" s="346"/>
      <c r="M18" s="346"/>
      <c r="N18" s="346"/>
      <c r="O18" s="346"/>
      <c r="P18" s="316"/>
      <c r="Q18" s="316"/>
      <c r="R18" s="341"/>
    </row>
    <row r="19" spans="2:18" s="308" customFormat="1" ht="21.75" customHeight="1">
      <c r="B19" s="343" t="s">
        <v>439</v>
      </c>
      <c r="C19" s="343"/>
      <c r="D19" s="343"/>
      <c r="E19" s="343"/>
      <c r="F19" s="345"/>
      <c r="G19" s="344"/>
      <c r="H19" s="331"/>
      <c r="I19" s="316"/>
      <c r="J19" s="333"/>
      <c r="K19" s="343" t="s">
        <v>439</v>
      </c>
      <c r="L19" s="342"/>
      <c r="M19" s="342"/>
      <c r="N19" s="342"/>
      <c r="O19" s="316"/>
      <c r="P19" s="316"/>
      <c r="Q19" s="316"/>
      <c r="R19" s="341"/>
    </row>
    <row r="20" spans="2:18" s="308" customFormat="1" ht="21.75" customHeight="1">
      <c r="B20" s="339" t="s">
        <v>438</v>
      </c>
      <c r="C20" s="340"/>
      <c r="D20" s="340"/>
      <c r="E20" s="340"/>
      <c r="F20" s="340"/>
      <c r="G20" s="316"/>
      <c r="H20" s="316"/>
      <c r="I20" s="331"/>
      <c r="J20" s="337"/>
      <c r="K20" s="339" t="s">
        <v>437</v>
      </c>
      <c r="L20" s="340"/>
      <c r="R20" s="316"/>
    </row>
    <row r="21" spans="2:18" s="324" customFormat="1" ht="21.75" customHeight="1">
      <c r="B21" s="338" t="s">
        <v>436</v>
      </c>
      <c r="C21" s="338"/>
      <c r="D21" s="338"/>
      <c r="E21" s="338"/>
      <c r="F21" s="338"/>
      <c r="J21" s="337"/>
      <c r="K21" s="339" t="s">
        <v>435</v>
      </c>
      <c r="L21" s="338"/>
      <c r="M21" s="316"/>
      <c r="N21" s="316"/>
      <c r="O21" s="316"/>
      <c r="P21" s="316"/>
      <c r="Q21" s="316"/>
      <c r="R21" s="336"/>
    </row>
    <row r="22" spans="10:11" s="324" customFormat="1" ht="11.25" customHeight="1">
      <c r="J22" s="337"/>
      <c r="K22" s="331"/>
    </row>
    <row r="23" spans="2:18" s="324" customFormat="1" ht="21.75" customHeight="1">
      <c r="B23" s="332" t="s">
        <v>434</v>
      </c>
      <c r="C23" s="332" t="s">
        <v>433</v>
      </c>
      <c r="D23" s="332" t="s">
        <v>432</v>
      </c>
      <c r="E23" s="316"/>
      <c r="F23" s="332" t="s">
        <v>417</v>
      </c>
      <c r="G23" s="332" t="s">
        <v>431</v>
      </c>
      <c r="H23" s="332" t="s">
        <v>430</v>
      </c>
      <c r="I23" s="331"/>
      <c r="J23" s="337"/>
      <c r="K23" s="332" t="s">
        <v>429</v>
      </c>
      <c r="L23" s="332" t="s">
        <v>428</v>
      </c>
      <c r="M23" s="332" t="s">
        <v>427</v>
      </c>
      <c r="N23" s="316"/>
      <c r="O23" s="332" t="s">
        <v>407</v>
      </c>
      <c r="P23" s="332" t="s">
        <v>426</v>
      </c>
      <c r="Q23" s="332" t="s">
        <v>425</v>
      </c>
      <c r="R23" s="336"/>
    </row>
    <row r="24" spans="2:18" s="308" customFormat="1" ht="21.75" customHeight="1">
      <c r="B24" s="332" t="s">
        <v>413</v>
      </c>
      <c r="C24" s="332" t="s">
        <v>424</v>
      </c>
      <c r="D24" s="332" t="s">
        <v>423</v>
      </c>
      <c r="E24" s="335"/>
      <c r="F24" s="332" t="s">
        <v>410</v>
      </c>
      <c r="G24" s="332" t="s">
        <v>422</v>
      </c>
      <c r="H24" s="332" t="s">
        <v>421</v>
      </c>
      <c r="I24" s="316"/>
      <c r="J24" s="333"/>
      <c r="K24" s="332" t="s">
        <v>420</v>
      </c>
      <c r="L24" s="332" t="s">
        <v>419</v>
      </c>
      <c r="M24" s="332" t="s">
        <v>418</v>
      </c>
      <c r="N24" s="316"/>
      <c r="O24" s="332" t="s">
        <v>417</v>
      </c>
      <c r="P24" s="332" t="s">
        <v>416</v>
      </c>
      <c r="Q24" s="332" t="s">
        <v>415</v>
      </c>
      <c r="R24" s="334"/>
    </row>
    <row r="25" spans="2:18" s="308" customFormat="1" ht="21.75" customHeight="1">
      <c r="B25" s="332" t="s">
        <v>414</v>
      </c>
      <c r="C25" s="332" t="s">
        <v>458</v>
      </c>
      <c r="D25" s="332" t="s">
        <v>459</v>
      </c>
      <c r="E25" s="316"/>
      <c r="F25" s="332" t="s">
        <v>401</v>
      </c>
      <c r="G25" s="332" t="s">
        <v>406</v>
      </c>
      <c r="H25" s="332" t="s">
        <v>405</v>
      </c>
      <c r="I25" s="316"/>
      <c r="J25" s="333"/>
      <c r="K25" s="332" t="s">
        <v>413</v>
      </c>
      <c r="L25" s="332" t="s">
        <v>412</v>
      </c>
      <c r="M25" s="332" t="s">
        <v>411</v>
      </c>
      <c r="N25" s="316"/>
      <c r="O25" s="332" t="s">
        <v>410</v>
      </c>
      <c r="P25" s="332" t="s">
        <v>409</v>
      </c>
      <c r="Q25" s="332" t="s">
        <v>408</v>
      </c>
      <c r="R25" s="334"/>
    </row>
    <row r="26" spans="2:18" s="308" customFormat="1" ht="21.75" customHeight="1">
      <c r="B26" s="332" t="s">
        <v>407</v>
      </c>
      <c r="C26" s="332" t="s">
        <v>406</v>
      </c>
      <c r="D26" s="332" t="s">
        <v>405</v>
      </c>
      <c r="E26" s="316"/>
      <c r="F26" s="316"/>
      <c r="G26" s="316"/>
      <c r="H26" s="316"/>
      <c r="I26" s="316"/>
      <c r="J26" s="333"/>
      <c r="K26" s="332" t="s">
        <v>404</v>
      </c>
      <c r="L26" s="332" t="s">
        <v>403</v>
      </c>
      <c r="M26" s="332" t="s">
        <v>402</v>
      </c>
      <c r="N26" s="316"/>
      <c r="O26" s="332" t="s">
        <v>401</v>
      </c>
      <c r="P26" s="332" t="s">
        <v>400</v>
      </c>
      <c r="Q26" s="332" t="s">
        <v>399</v>
      </c>
      <c r="R26" s="331"/>
    </row>
    <row r="27" spans="2:18" s="308" customFormat="1" ht="21.75" customHeight="1">
      <c r="B27" s="332"/>
      <c r="C27" s="332"/>
      <c r="D27" s="332"/>
      <c r="E27" s="316"/>
      <c r="F27" s="316"/>
      <c r="G27" s="316"/>
      <c r="H27" s="316"/>
      <c r="I27" s="316"/>
      <c r="J27" s="333"/>
      <c r="K27" s="332"/>
      <c r="L27" s="332"/>
      <c r="M27" s="332"/>
      <c r="N27" s="316"/>
      <c r="O27" s="332"/>
      <c r="P27" s="332"/>
      <c r="Q27" s="332"/>
      <c r="R27" s="331"/>
    </row>
    <row r="28" spans="2:18" s="308" customFormat="1" ht="13.5" customHeight="1">
      <c r="B28" s="329"/>
      <c r="C28" s="329"/>
      <c r="D28" s="329"/>
      <c r="E28" s="329"/>
      <c r="F28" s="330"/>
      <c r="G28" s="330"/>
      <c r="H28" s="330"/>
      <c r="I28" s="329"/>
      <c r="J28" s="329"/>
      <c r="K28" s="328"/>
      <c r="L28" s="327"/>
      <c r="M28" s="326"/>
      <c r="N28" s="326"/>
      <c r="O28" s="326"/>
      <c r="P28" s="326"/>
      <c r="Q28" s="326"/>
      <c r="R28" s="326"/>
    </row>
    <row r="29" spans="9:18" s="308" customFormat="1" ht="17.25" customHeight="1">
      <c r="I29" s="316"/>
      <c r="J29" s="316"/>
      <c r="L29" s="325"/>
      <c r="M29" s="324"/>
      <c r="N29" s="324"/>
      <c r="O29" s="324"/>
      <c r="P29" s="324"/>
      <c r="Q29" s="324"/>
      <c r="R29" s="324"/>
    </row>
    <row r="30" spans="2:15" s="308" customFormat="1" ht="21.75" customHeight="1">
      <c r="B30" s="416" t="s">
        <v>398</v>
      </c>
      <c r="C30" s="416"/>
      <c r="D30" s="316"/>
      <c r="I30" s="322"/>
      <c r="J30" s="322"/>
      <c r="K30" s="417" t="s">
        <v>397</v>
      </c>
      <c r="L30" s="417"/>
      <c r="M30" s="323"/>
      <c r="N30" s="323"/>
      <c r="O30" s="323"/>
    </row>
    <row r="31" spans="2:13" s="308" customFormat="1" ht="21.75" customHeight="1">
      <c r="B31" s="319" t="s">
        <v>396</v>
      </c>
      <c r="I31" s="322"/>
      <c r="J31" s="322"/>
      <c r="K31" s="321" t="s">
        <v>395</v>
      </c>
      <c r="L31" s="320"/>
      <c r="M31" s="320"/>
    </row>
    <row r="32" spans="2:18" s="308" customFormat="1" ht="21.75" customHeight="1">
      <c r="B32" s="319" t="s">
        <v>394</v>
      </c>
      <c r="I32" s="316"/>
      <c r="J32" s="316"/>
      <c r="K32" s="318" t="s">
        <v>393</v>
      </c>
      <c r="L32" s="313" t="s">
        <v>392</v>
      </c>
      <c r="M32" s="315"/>
      <c r="N32" s="315"/>
      <c r="O32" s="315"/>
      <c r="P32" s="311" t="s">
        <v>391</v>
      </c>
      <c r="Q32" s="311"/>
      <c r="R32" s="311"/>
    </row>
    <row r="33" spans="2:17" s="308" customFormat="1" ht="21.75" customHeight="1">
      <c r="B33" s="311" t="s">
        <v>390</v>
      </c>
      <c r="C33" s="317"/>
      <c r="D33" s="317"/>
      <c r="E33" s="316"/>
      <c r="F33" s="316"/>
      <c r="G33" s="316"/>
      <c r="H33" s="316"/>
      <c r="I33" s="309"/>
      <c r="J33" s="309"/>
      <c r="K33" s="314" t="s">
        <v>389</v>
      </c>
      <c r="L33" s="313" t="s">
        <v>388</v>
      </c>
      <c r="M33" s="311"/>
      <c r="N33" s="311"/>
      <c r="O33" s="311"/>
      <c r="P33" s="312" t="s">
        <v>387</v>
      </c>
      <c r="Q33" s="311"/>
    </row>
    <row r="34" spans="2:18" s="308" customFormat="1" ht="21.75" customHeight="1">
      <c r="B34" s="315" t="s">
        <v>386</v>
      </c>
      <c r="K34" s="314" t="s">
        <v>385</v>
      </c>
      <c r="L34" s="313" t="s">
        <v>384</v>
      </c>
      <c r="M34" s="311"/>
      <c r="N34" s="311"/>
      <c r="O34" s="311"/>
      <c r="P34" s="311" t="s">
        <v>383</v>
      </c>
      <c r="Q34" s="311"/>
      <c r="R34" s="309"/>
    </row>
    <row r="35" spans="2:18" s="309" customFormat="1" ht="21.75" customHeight="1">
      <c r="B35" s="311" t="s">
        <v>382</v>
      </c>
      <c r="C35" s="308"/>
      <c r="D35" s="308"/>
      <c r="E35" s="308"/>
      <c r="F35" s="308"/>
      <c r="G35" s="308"/>
      <c r="H35" s="308"/>
      <c r="I35" s="308"/>
      <c r="J35" s="308"/>
      <c r="K35" s="314" t="s">
        <v>381</v>
      </c>
      <c r="L35" s="313" t="s">
        <v>380</v>
      </c>
      <c r="M35" s="311"/>
      <c r="N35" s="311"/>
      <c r="O35" s="311"/>
      <c r="P35" s="312" t="s">
        <v>379</v>
      </c>
      <c r="Q35" s="311"/>
      <c r="R35" s="308"/>
    </row>
    <row r="36" spans="2:10" s="308" customFormat="1" ht="21.75" customHeight="1">
      <c r="B36" s="310" t="s">
        <v>460</v>
      </c>
      <c r="C36" s="309"/>
      <c r="D36" s="309"/>
      <c r="E36" s="309"/>
      <c r="F36" s="309"/>
      <c r="G36" s="309"/>
      <c r="H36" s="309"/>
      <c r="I36" s="307"/>
      <c r="J36" s="307"/>
    </row>
    <row r="37" spans="2:18" s="308" customFormat="1" ht="21.75" customHeight="1">
      <c r="B37" s="307"/>
      <c r="C37" s="307"/>
      <c r="D37" s="307"/>
      <c r="E37" s="307"/>
      <c r="F37" s="307"/>
      <c r="G37" s="307"/>
      <c r="H37" s="307"/>
      <c r="I37" s="307"/>
      <c r="J37" s="307"/>
      <c r="K37" s="307"/>
      <c r="L37" s="307"/>
      <c r="M37" s="307"/>
      <c r="N37" s="307"/>
      <c r="O37" s="307"/>
      <c r="P37" s="307"/>
      <c r="Q37" s="307"/>
      <c r="R37" s="307"/>
    </row>
  </sheetData>
  <sheetProtection/>
  <mergeCells count="4">
    <mergeCell ref="B11:D11"/>
    <mergeCell ref="K11:M11"/>
    <mergeCell ref="B30:C30"/>
    <mergeCell ref="K30:L30"/>
  </mergeCells>
  <printOptions/>
  <pageMargins left="0.31496062992125984" right="0" top="0.4724409448818898" bottom="0.35433070866141736" header="0.31496062992125984" footer="0.31496062992125984"/>
  <pageSetup horizontalDpi="600" verticalDpi="600" orientation="landscape" paperSize="9" scale="75" r:id="rId2"/>
  <drawing r:id="rId1"/>
</worksheet>
</file>

<file path=xl/worksheets/sheet10.xml><?xml version="1.0" encoding="utf-8"?>
<worksheet xmlns="http://schemas.openxmlformats.org/spreadsheetml/2006/main" xmlns:r="http://schemas.openxmlformats.org/officeDocument/2006/relationships">
  <dimension ref="A1:Z43"/>
  <sheetViews>
    <sheetView view="pageBreakPreview" zoomScaleNormal="95" zoomScaleSheetLayoutView="100" zoomScalePageLayoutView="0" workbookViewId="0" topLeftCell="A1">
      <selection activeCell="G21" sqref="G21"/>
    </sheetView>
  </sheetViews>
  <sheetFormatPr defaultColWidth="9.00390625" defaultRowHeight="13.5"/>
  <cols>
    <col min="1" max="1" width="9.00390625" style="41" customWidth="1"/>
    <col min="2" max="2" width="2.125" style="41" customWidth="1"/>
    <col min="3" max="3" width="11.875" style="170" customWidth="1"/>
    <col min="4" max="4" width="2.125" style="171" customWidth="1"/>
    <col min="5" max="5" width="5.125" style="171" customWidth="1"/>
    <col min="6" max="6" width="5.125" style="172" customWidth="1"/>
    <col min="7" max="7" width="9.625" style="172" customWidth="1"/>
    <col min="8" max="8" width="8.125" style="41" customWidth="1"/>
    <col min="9" max="9" width="2.125" style="41" customWidth="1"/>
    <col min="10" max="10" width="10.875" style="41" customWidth="1"/>
    <col min="11" max="11" width="2.125" style="41" customWidth="1"/>
    <col min="12" max="12" width="8.875" style="41" customWidth="1"/>
    <col min="13" max="13" width="2.125" style="41" customWidth="1"/>
    <col min="14" max="14" width="5.625" style="41" customWidth="1"/>
    <col min="15" max="15" width="3.00390625" style="41" customWidth="1"/>
    <col min="16" max="16" width="4.50390625" style="41" customWidth="1"/>
    <col min="17" max="17" width="2.125" style="41" customWidth="1"/>
    <col min="18" max="18" width="7.75390625" style="41" customWidth="1"/>
    <col min="19" max="19" width="2.125" style="41" customWidth="1"/>
    <col min="20" max="20" width="5.00390625" style="41" customWidth="1"/>
    <col min="21" max="21" width="5.125" style="41" customWidth="1"/>
    <col min="22" max="22" width="9.75390625" style="41" customWidth="1"/>
    <col min="23" max="23" width="10.875" style="41" customWidth="1"/>
    <col min="24" max="24" width="8.25390625" style="41" customWidth="1"/>
    <col min="25" max="25" width="2.875" style="41" bestFit="1" customWidth="1"/>
    <col min="26" max="26" width="5.625" style="41" bestFit="1" customWidth="1"/>
    <col min="27" max="16384" width="9.00390625" style="41" customWidth="1"/>
  </cols>
  <sheetData>
    <row r="1" spans="4:23" s="256" customFormat="1" ht="21">
      <c r="D1" s="257"/>
      <c r="E1" s="257"/>
      <c r="F1" s="624" t="s">
        <v>488</v>
      </c>
      <c r="G1" s="624"/>
      <c r="H1" s="624"/>
      <c r="I1" s="624"/>
      <c r="J1" s="624"/>
      <c r="K1" s="624"/>
      <c r="L1" s="624"/>
      <c r="M1" s="624"/>
      <c r="N1" s="624"/>
      <c r="O1" s="624"/>
      <c r="P1" s="624"/>
      <c r="Q1" s="624"/>
      <c r="R1" s="624"/>
      <c r="S1" s="624"/>
      <c r="T1" s="624"/>
      <c r="W1" s="407">
        <v>43289</v>
      </c>
    </row>
    <row r="2" spans="1:26" s="1" customFormat="1" ht="34.5" customHeight="1">
      <c r="A2" s="497" t="s">
        <v>49</v>
      </c>
      <c r="B2" s="498"/>
      <c r="C2" s="121" t="s">
        <v>218</v>
      </c>
      <c r="D2" s="619"/>
      <c r="E2" s="620"/>
      <c r="F2" s="620"/>
      <c r="G2" s="621"/>
      <c r="H2" s="488" t="s">
        <v>219</v>
      </c>
      <c r="I2" s="419"/>
      <c r="J2" s="562"/>
      <c r="K2" s="562"/>
      <c r="L2" s="562"/>
      <c r="M2" s="562"/>
      <c r="N2" s="134" t="s">
        <v>231</v>
      </c>
      <c r="O2" s="562"/>
      <c r="P2" s="562"/>
      <c r="Q2" s="562"/>
      <c r="R2" s="562"/>
      <c r="S2" s="563"/>
      <c r="T2" s="118" t="s">
        <v>348</v>
      </c>
      <c r="U2" s="128"/>
      <c r="V2" s="610"/>
      <c r="W2" s="611"/>
      <c r="X2" s="44"/>
      <c r="Y2" s="135"/>
      <c r="Z2" s="136"/>
    </row>
    <row r="3" spans="1:26" s="1" customFormat="1" ht="34.5" customHeight="1">
      <c r="A3" s="497" t="s">
        <v>243</v>
      </c>
      <c r="B3" s="498"/>
      <c r="C3" s="488"/>
      <c r="D3" s="489"/>
      <c r="E3" s="489"/>
      <c r="F3" s="489"/>
      <c r="G3" s="419"/>
      <c r="H3" s="500" t="s">
        <v>313</v>
      </c>
      <c r="I3" s="501"/>
      <c r="J3" s="489"/>
      <c r="K3" s="489"/>
      <c r="L3" s="489"/>
      <c r="M3" s="489"/>
      <c r="N3" s="489"/>
      <c r="O3" s="489"/>
      <c r="P3" s="489"/>
      <c r="Q3" s="489"/>
      <c r="R3" s="489"/>
      <c r="S3" s="419"/>
      <c r="T3" s="497" t="s">
        <v>46</v>
      </c>
      <c r="U3" s="498"/>
      <c r="V3" s="612">
        <f>SUM(J27,J12,W22)</f>
        <v>0</v>
      </c>
      <c r="W3" s="613"/>
      <c r="X3" s="44"/>
      <c r="Y3" s="135"/>
      <c r="Z3" s="136"/>
    </row>
    <row r="4" spans="25:26" ht="9.75" customHeight="1">
      <c r="Y4" s="173"/>
      <c r="Z4" s="174"/>
    </row>
    <row r="5" spans="1:26" ht="17.25" customHeight="1" thickBot="1">
      <c r="A5" s="25" t="s">
        <v>226</v>
      </c>
      <c r="B5" s="11"/>
      <c r="C5" s="11"/>
      <c r="D5" s="139"/>
      <c r="E5" s="654"/>
      <c r="F5" s="654"/>
      <c r="G5" s="140"/>
      <c r="H5" s="4"/>
      <c r="I5" s="4"/>
      <c r="J5" s="11"/>
      <c r="K5" s="11"/>
      <c r="L5" s="25" t="s">
        <v>198</v>
      </c>
      <c r="M5" s="25"/>
      <c r="N5" s="25"/>
      <c r="O5" s="11"/>
      <c r="P5" s="11"/>
      <c r="Q5" s="139"/>
      <c r="R5" s="139"/>
      <c r="S5" s="140"/>
      <c r="T5" s="140"/>
      <c r="U5" s="86"/>
      <c r="V5" s="141"/>
      <c r="W5" s="382" t="str">
        <f>'第四週'!$U$5</f>
        <v>平成30年後期（8月1日以降）Ⅲ</v>
      </c>
      <c r="X5" s="139"/>
      <c r="Y5" s="173"/>
      <c r="Z5" s="174"/>
    </row>
    <row r="6" spans="1:26" s="11" customFormat="1" ht="17.25" customHeight="1">
      <c r="A6" s="36" t="s">
        <v>47</v>
      </c>
      <c r="B6" s="505" t="s">
        <v>48</v>
      </c>
      <c r="C6" s="506"/>
      <c r="D6" s="507"/>
      <c r="E6" s="508" t="s">
        <v>250</v>
      </c>
      <c r="F6" s="509"/>
      <c r="G6" s="5" t="s">
        <v>217</v>
      </c>
      <c r="H6" s="510" t="s">
        <v>249</v>
      </c>
      <c r="I6" s="511"/>
      <c r="J6" s="36" t="s">
        <v>349</v>
      </c>
      <c r="L6" s="36" t="s">
        <v>47</v>
      </c>
      <c r="M6" s="505" t="s">
        <v>48</v>
      </c>
      <c r="N6" s="506"/>
      <c r="O6" s="506"/>
      <c r="P6" s="506"/>
      <c r="Q6" s="512"/>
      <c r="R6" s="513" t="s">
        <v>250</v>
      </c>
      <c r="S6" s="509"/>
      <c r="T6" s="514" t="s">
        <v>217</v>
      </c>
      <c r="U6" s="515"/>
      <c r="V6" s="7" t="s">
        <v>249</v>
      </c>
      <c r="W6" s="36" t="s">
        <v>349</v>
      </c>
      <c r="Y6" s="27"/>
      <c r="Z6" s="138"/>
    </row>
    <row r="7" spans="1:26" s="11" customFormat="1" ht="17.25" customHeight="1">
      <c r="A7" s="243"/>
      <c r="B7" s="125"/>
      <c r="C7" s="189" t="s">
        <v>311</v>
      </c>
      <c r="D7" s="92" t="s">
        <v>324</v>
      </c>
      <c r="E7" s="521">
        <v>5250</v>
      </c>
      <c r="F7" s="519"/>
      <c r="G7" s="190">
        <v>3700</v>
      </c>
      <c r="H7" s="637">
        <f>SUM(E7-G7)</f>
        <v>1550</v>
      </c>
      <c r="I7" s="638"/>
      <c r="J7" s="37"/>
      <c r="L7" s="228"/>
      <c r="M7" s="143" t="s">
        <v>199</v>
      </c>
      <c r="N7" s="652" t="s">
        <v>239</v>
      </c>
      <c r="O7" s="652" t="s">
        <v>90</v>
      </c>
      <c r="P7" s="652"/>
      <c r="Q7" s="92" t="s">
        <v>334</v>
      </c>
      <c r="R7" s="521">
        <v>2700</v>
      </c>
      <c r="S7" s="519"/>
      <c r="T7" s="659">
        <v>2700</v>
      </c>
      <c r="U7" s="660"/>
      <c r="V7" s="202">
        <f>SUM(R7-T7)</f>
        <v>0</v>
      </c>
      <c r="W7" s="37"/>
      <c r="Y7" s="27"/>
      <c r="Z7" s="138"/>
    </row>
    <row r="8" spans="1:26" s="11" customFormat="1" ht="17.25" customHeight="1">
      <c r="A8" s="16"/>
      <c r="B8" s="125"/>
      <c r="C8" s="114" t="s">
        <v>145</v>
      </c>
      <c r="D8" s="89" t="s">
        <v>327</v>
      </c>
      <c r="E8" s="524">
        <v>4450</v>
      </c>
      <c r="F8" s="525"/>
      <c r="G8" s="6">
        <v>3100</v>
      </c>
      <c r="H8" s="622">
        <f>SUM(E8-G8)</f>
        <v>1350</v>
      </c>
      <c r="I8" s="623"/>
      <c r="J8" s="19"/>
      <c r="L8" s="125"/>
      <c r="M8" s="143" t="s">
        <v>199</v>
      </c>
      <c r="N8" s="632" t="s">
        <v>155</v>
      </c>
      <c r="O8" s="632" t="s">
        <v>90</v>
      </c>
      <c r="P8" s="632"/>
      <c r="Q8" s="93" t="s">
        <v>334</v>
      </c>
      <c r="R8" s="524">
        <v>1750</v>
      </c>
      <c r="S8" s="525"/>
      <c r="T8" s="526">
        <v>1750</v>
      </c>
      <c r="U8" s="529"/>
      <c r="V8" s="80">
        <f>SUM(R8-T8)</f>
        <v>0</v>
      </c>
      <c r="W8" s="19"/>
      <c r="Y8" s="27"/>
      <c r="Z8" s="138"/>
    </row>
    <row r="9" spans="1:26" s="11" customFormat="1" ht="17.25" customHeight="1">
      <c r="A9" s="16"/>
      <c r="B9" s="143" t="s">
        <v>199</v>
      </c>
      <c r="C9" s="114" t="s">
        <v>146</v>
      </c>
      <c r="D9" s="89" t="s">
        <v>327</v>
      </c>
      <c r="E9" s="524">
        <v>950</v>
      </c>
      <c r="F9" s="525"/>
      <c r="G9" s="6">
        <v>950</v>
      </c>
      <c r="H9" s="622">
        <f>SUM(E9-G9)</f>
        <v>0</v>
      </c>
      <c r="I9" s="623"/>
      <c r="J9" s="19"/>
      <c r="L9" s="125"/>
      <c r="M9" s="143" t="s">
        <v>199</v>
      </c>
      <c r="N9" s="632" t="s">
        <v>156</v>
      </c>
      <c r="O9" s="632" t="s">
        <v>90</v>
      </c>
      <c r="P9" s="632"/>
      <c r="Q9" s="93" t="s">
        <v>334</v>
      </c>
      <c r="R9" s="524">
        <v>1700</v>
      </c>
      <c r="S9" s="525"/>
      <c r="T9" s="526">
        <v>1700</v>
      </c>
      <c r="U9" s="529"/>
      <c r="V9" s="80">
        <f aca="true" t="shared" si="0" ref="V9:V20">SUM(R9-T9)</f>
        <v>0</v>
      </c>
      <c r="W9" s="19"/>
      <c r="Y9" s="27"/>
      <c r="Z9" s="138"/>
    </row>
    <row r="10" spans="1:26" s="11" customFormat="1" ht="17.25" customHeight="1">
      <c r="A10" s="16"/>
      <c r="B10" s="143" t="s">
        <v>199</v>
      </c>
      <c r="C10" s="114" t="s">
        <v>147</v>
      </c>
      <c r="D10" s="89" t="s">
        <v>327</v>
      </c>
      <c r="E10" s="524">
        <v>1100</v>
      </c>
      <c r="F10" s="525"/>
      <c r="G10" s="6">
        <v>1100</v>
      </c>
      <c r="H10" s="622">
        <v>0</v>
      </c>
      <c r="I10" s="623"/>
      <c r="J10" s="19"/>
      <c r="L10" s="125"/>
      <c r="M10" s="143" t="s">
        <v>199</v>
      </c>
      <c r="N10" s="632" t="s">
        <v>157</v>
      </c>
      <c r="O10" s="632" t="s">
        <v>52</v>
      </c>
      <c r="P10" s="632"/>
      <c r="Q10" s="89" t="s">
        <v>327</v>
      </c>
      <c r="R10" s="524">
        <v>3150</v>
      </c>
      <c r="S10" s="525"/>
      <c r="T10" s="526">
        <v>3150</v>
      </c>
      <c r="U10" s="529"/>
      <c r="V10" s="80">
        <f t="shared" si="0"/>
        <v>0</v>
      </c>
      <c r="W10" s="19"/>
      <c r="Y10" s="27"/>
      <c r="Z10" s="138"/>
    </row>
    <row r="11" spans="1:26" s="11" customFormat="1" ht="17.25" customHeight="1" thickBot="1">
      <c r="A11" s="45"/>
      <c r="B11" s="177"/>
      <c r="C11" s="178"/>
      <c r="D11" s="178"/>
      <c r="E11" s="532"/>
      <c r="F11" s="533"/>
      <c r="G11" s="126"/>
      <c r="H11" s="618"/>
      <c r="I11" s="533"/>
      <c r="J11" s="20"/>
      <c r="L11" s="125"/>
      <c r="M11" s="143" t="s">
        <v>199</v>
      </c>
      <c r="N11" s="632" t="s">
        <v>158</v>
      </c>
      <c r="O11" s="632" t="s">
        <v>52</v>
      </c>
      <c r="P11" s="632"/>
      <c r="Q11" s="89" t="s">
        <v>327</v>
      </c>
      <c r="R11" s="524">
        <v>1550</v>
      </c>
      <c r="S11" s="525"/>
      <c r="T11" s="526">
        <v>1550</v>
      </c>
      <c r="U11" s="529"/>
      <c r="V11" s="80">
        <f t="shared" si="0"/>
        <v>0</v>
      </c>
      <c r="W11" s="19"/>
      <c r="Y11" s="27"/>
      <c r="Z11" s="138"/>
    </row>
    <row r="12" spans="1:26" s="11" customFormat="1" ht="17.25" customHeight="1" thickBot="1" thickTop="1">
      <c r="A12" s="26"/>
      <c r="B12" s="179"/>
      <c r="C12" s="180" t="s">
        <v>205</v>
      </c>
      <c r="D12" s="181"/>
      <c r="E12" s="537">
        <f>SUM(E7:F11)</f>
        <v>11750</v>
      </c>
      <c r="F12" s="538"/>
      <c r="G12" s="129">
        <f>SUM(G7:G11)</f>
        <v>8850</v>
      </c>
      <c r="H12" s="539">
        <f>SUM(H7:I11)</f>
        <v>2900</v>
      </c>
      <c r="I12" s="538"/>
      <c r="J12" s="39">
        <f>SUM(J7:J11)</f>
        <v>0</v>
      </c>
      <c r="L12" s="32"/>
      <c r="M12" s="143" t="s">
        <v>199</v>
      </c>
      <c r="N12" s="632" t="s">
        <v>159</v>
      </c>
      <c r="O12" s="632" t="s">
        <v>52</v>
      </c>
      <c r="P12" s="632"/>
      <c r="Q12" s="89" t="s">
        <v>327</v>
      </c>
      <c r="R12" s="524">
        <v>1500</v>
      </c>
      <c r="S12" s="525"/>
      <c r="T12" s="526">
        <v>1500</v>
      </c>
      <c r="U12" s="529"/>
      <c r="V12" s="80">
        <f t="shared" si="0"/>
        <v>0</v>
      </c>
      <c r="W12" s="19"/>
      <c r="Y12" s="27"/>
      <c r="Z12" s="138"/>
    </row>
    <row r="13" spans="1:26" s="11" customFormat="1" ht="17.25" customHeight="1">
      <c r="A13" s="27"/>
      <c r="B13" s="133"/>
      <c r="C13" s="8"/>
      <c r="D13" s="133"/>
      <c r="E13" s="133"/>
      <c r="F13" s="133"/>
      <c r="G13" s="133"/>
      <c r="H13" s="133"/>
      <c r="I13" s="133"/>
      <c r="J13" s="133"/>
      <c r="L13" s="231"/>
      <c r="M13" s="143" t="s">
        <v>199</v>
      </c>
      <c r="N13" s="632" t="s">
        <v>160</v>
      </c>
      <c r="O13" s="632" t="s">
        <v>52</v>
      </c>
      <c r="P13" s="632"/>
      <c r="Q13" s="89" t="s">
        <v>327</v>
      </c>
      <c r="R13" s="524">
        <v>600</v>
      </c>
      <c r="S13" s="525"/>
      <c r="T13" s="526">
        <v>600</v>
      </c>
      <c r="U13" s="529"/>
      <c r="V13" s="80">
        <f t="shared" si="0"/>
        <v>0</v>
      </c>
      <c r="W13" s="19"/>
      <c r="Y13" s="27"/>
      <c r="Z13" s="138"/>
    </row>
    <row r="14" spans="1:26" s="11" customFormat="1" ht="17.25" customHeight="1">
      <c r="A14" s="27"/>
      <c r="B14" s="133"/>
      <c r="C14" s="8"/>
      <c r="D14" s="133"/>
      <c r="E14" s="133"/>
      <c r="F14" s="133"/>
      <c r="G14" s="133"/>
      <c r="H14" s="133"/>
      <c r="I14" s="133"/>
      <c r="J14" s="133"/>
      <c r="L14" s="231"/>
      <c r="M14" s="143" t="s">
        <v>199</v>
      </c>
      <c r="N14" s="632" t="s">
        <v>161</v>
      </c>
      <c r="O14" s="632" t="s">
        <v>94</v>
      </c>
      <c r="P14" s="632"/>
      <c r="Q14" s="89" t="s">
        <v>343</v>
      </c>
      <c r="R14" s="524">
        <v>750</v>
      </c>
      <c r="S14" s="525"/>
      <c r="T14" s="526">
        <v>750</v>
      </c>
      <c r="U14" s="529"/>
      <c r="V14" s="80">
        <f t="shared" si="0"/>
        <v>0</v>
      </c>
      <c r="W14" s="19"/>
      <c r="Y14" s="27"/>
      <c r="Z14" s="138"/>
    </row>
    <row r="15" spans="1:26" s="11" customFormat="1" ht="17.25" customHeight="1" thickBot="1">
      <c r="A15" s="25" t="s">
        <v>227</v>
      </c>
      <c r="D15" s="139"/>
      <c r="E15" s="139"/>
      <c r="F15" s="140"/>
      <c r="G15" s="140"/>
      <c r="H15" s="140"/>
      <c r="I15" s="140"/>
      <c r="J15" s="43"/>
      <c r="K15" s="42"/>
      <c r="L15" s="231"/>
      <c r="M15" s="143" t="s">
        <v>199</v>
      </c>
      <c r="N15" s="632" t="s">
        <v>162</v>
      </c>
      <c r="O15" s="632" t="s">
        <v>154</v>
      </c>
      <c r="P15" s="632"/>
      <c r="Q15" s="265" t="s">
        <v>355</v>
      </c>
      <c r="R15" s="524">
        <v>2200</v>
      </c>
      <c r="S15" s="525"/>
      <c r="T15" s="526">
        <v>2200</v>
      </c>
      <c r="U15" s="529"/>
      <c r="V15" s="80">
        <f t="shared" si="0"/>
        <v>0</v>
      </c>
      <c r="W15" s="19"/>
      <c r="Y15" s="27"/>
      <c r="Z15" s="138"/>
    </row>
    <row r="16" spans="1:26" s="11" customFormat="1" ht="17.25" customHeight="1">
      <c r="A16" s="36" t="s">
        <v>47</v>
      </c>
      <c r="B16" s="505" t="s">
        <v>48</v>
      </c>
      <c r="C16" s="506"/>
      <c r="D16" s="507"/>
      <c r="E16" s="508" t="s">
        <v>250</v>
      </c>
      <c r="F16" s="509"/>
      <c r="G16" s="5" t="s">
        <v>217</v>
      </c>
      <c r="H16" s="510" t="s">
        <v>249</v>
      </c>
      <c r="I16" s="511"/>
      <c r="J16" s="36" t="s">
        <v>349</v>
      </c>
      <c r="L16" s="231"/>
      <c r="M16" s="143" t="s">
        <v>199</v>
      </c>
      <c r="N16" s="632" t="s">
        <v>163</v>
      </c>
      <c r="O16" s="632" t="s">
        <v>52</v>
      </c>
      <c r="P16" s="632"/>
      <c r="Q16" s="89" t="s">
        <v>327</v>
      </c>
      <c r="R16" s="524">
        <v>950</v>
      </c>
      <c r="S16" s="525"/>
      <c r="T16" s="526">
        <v>950</v>
      </c>
      <c r="U16" s="529"/>
      <c r="V16" s="80">
        <f t="shared" si="0"/>
        <v>0</v>
      </c>
      <c r="W16" s="19"/>
      <c r="Y16" s="27"/>
      <c r="Z16" s="138"/>
    </row>
    <row r="17" spans="1:26" s="11" customFormat="1" ht="17.25" customHeight="1">
      <c r="A17" s="243"/>
      <c r="B17" s="143" t="s">
        <v>199</v>
      </c>
      <c r="C17" s="189" t="s">
        <v>352</v>
      </c>
      <c r="D17" s="92" t="s">
        <v>325</v>
      </c>
      <c r="E17" s="521">
        <v>3850</v>
      </c>
      <c r="F17" s="519"/>
      <c r="G17" s="190">
        <v>3850</v>
      </c>
      <c r="H17" s="637">
        <f>SUM(E17-G17)</f>
        <v>0</v>
      </c>
      <c r="I17" s="638"/>
      <c r="J17" s="37"/>
      <c r="L17" s="231"/>
      <c r="M17" s="143" t="s">
        <v>199</v>
      </c>
      <c r="N17" s="632" t="s">
        <v>164</v>
      </c>
      <c r="O17" s="632" t="s">
        <v>52</v>
      </c>
      <c r="P17" s="632"/>
      <c r="Q17" s="89" t="s">
        <v>327</v>
      </c>
      <c r="R17" s="524">
        <v>300</v>
      </c>
      <c r="S17" s="525"/>
      <c r="T17" s="526">
        <v>300</v>
      </c>
      <c r="U17" s="529"/>
      <c r="V17" s="80">
        <f t="shared" si="0"/>
        <v>0</v>
      </c>
      <c r="W17" s="19"/>
      <c r="Z17" s="151"/>
    </row>
    <row r="18" spans="1:26" s="11" customFormat="1" ht="17.25" customHeight="1">
      <c r="A18" s="230"/>
      <c r="B18" s="143" t="s">
        <v>199</v>
      </c>
      <c r="C18" s="114" t="s">
        <v>148</v>
      </c>
      <c r="D18" s="93" t="s">
        <v>325</v>
      </c>
      <c r="E18" s="524">
        <v>2350</v>
      </c>
      <c r="F18" s="525"/>
      <c r="G18" s="6">
        <v>2350</v>
      </c>
      <c r="H18" s="622">
        <f aca="true" t="shared" si="1" ref="H18:H24">SUM(E18-G18)</f>
        <v>0</v>
      </c>
      <c r="I18" s="623"/>
      <c r="J18" s="19"/>
      <c r="L18" s="231"/>
      <c r="M18" s="143" t="s">
        <v>199</v>
      </c>
      <c r="N18" s="632" t="s">
        <v>165</v>
      </c>
      <c r="O18" s="632" t="s">
        <v>52</v>
      </c>
      <c r="P18" s="632"/>
      <c r="Q18" s="89" t="s">
        <v>327</v>
      </c>
      <c r="R18" s="524">
        <v>300</v>
      </c>
      <c r="S18" s="525"/>
      <c r="T18" s="526">
        <v>300</v>
      </c>
      <c r="U18" s="529"/>
      <c r="V18" s="80">
        <f t="shared" si="0"/>
        <v>0</v>
      </c>
      <c r="W18" s="19"/>
      <c r="Z18" s="151"/>
    </row>
    <row r="19" spans="1:26" s="11" customFormat="1" ht="17.25" customHeight="1">
      <c r="A19" s="230"/>
      <c r="B19" s="143" t="s">
        <v>199</v>
      </c>
      <c r="C19" s="114" t="s">
        <v>149</v>
      </c>
      <c r="D19" s="89" t="s">
        <v>327</v>
      </c>
      <c r="E19" s="524">
        <v>800</v>
      </c>
      <c r="F19" s="525"/>
      <c r="G19" s="6">
        <v>800</v>
      </c>
      <c r="H19" s="622">
        <f t="shared" si="1"/>
        <v>0</v>
      </c>
      <c r="I19" s="623"/>
      <c r="J19" s="19"/>
      <c r="L19" s="231"/>
      <c r="M19" s="143" t="s">
        <v>199</v>
      </c>
      <c r="N19" s="632" t="s">
        <v>166</v>
      </c>
      <c r="O19" s="632" t="s">
        <v>52</v>
      </c>
      <c r="P19" s="632"/>
      <c r="Q19" s="89" t="s">
        <v>327</v>
      </c>
      <c r="R19" s="524">
        <v>1450</v>
      </c>
      <c r="S19" s="525"/>
      <c r="T19" s="526">
        <v>1450</v>
      </c>
      <c r="U19" s="529"/>
      <c r="V19" s="80">
        <f t="shared" si="0"/>
        <v>0</v>
      </c>
      <c r="W19" s="19"/>
      <c r="Y19" s="27"/>
      <c r="Z19" s="138"/>
    </row>
    <row r="20" spans="1:26" s="11" customFormat="1" ht="17.25" customHeight="1">
      <c r="A20" s="230"/>
      <c r="B20" s="143" t="s">
        <v>199</v>
      </c>
      <c r="C20" s="114" t="s">
        <v>150</v>
      </c>
      <c r="D20" s="89" t="s">
        <v>327</v>
      </c>
      <c r="E20" s="524">
        <v>1400</v>
      </c>
      <c r="F20" s="525"/>
      <c r="G20" s="6">
        <v>1400</v>
      </c>
      <c r="H20" s="622">
        <f t="shared" si="1"/>
        <v>0</v>
      </c>
      <c r="I20" s="623"/>
      <c r="J20" s="19"/>
      <c r="L20" s="231"/>
      <c r="M20" s="143" t="s">
        <v>199</v>
      </c>
      <c r="N20" s="632" t="s">
        <v>167</v>
      </c>
      <c r="O20" s="632" t="s">
        <v>52</v>
      </c>
      <c r="P20" s="632"/>
      <c r="Q20" s="89" t="s">
        <v>327</v>
      </c>
      <c r="R20" s="524">
        <v>800</v>
      </c>
      <c r="S20" s="525"/>
      <c r="T20" s="526">
        <v>800</v>
      </c>
      <c r="U20" s="529"/>
      <c r="V20" s="80">
        <f t="shared" si="0"/>
        <v>0</v>
      </c>
      <c r="W20" s="19"/>
      <c r="Y20" s="27"/>
      <c r="Z20" s="138"/>
    </row>
    <row r="21" spans="1:26" s="11" customFormat="1" ht="17.25" customHeight="1" thickBot="1">
      <c r="A21" s="230"/>
      <c r="B21" s="143" t="s">
        <v>199</v>
      </c>
      <c r="C21" s="114" t="s">
        <v>211</v>
      </c>
      <c r="D21" s="89" t="s">
        <v>327</v>
      </c>
      <c r="E21" s="524">
        <v>600</v>
      </c>
      <c r="F21" s="525"/>
      <c r="G21" s="6">
        <v>600</v>
      </c>
      <c r="H21" s="622">
        <f t="shared" si="1"/>
        <v>0</v>
      </c>
      <c r="I21" s="623"/>
      <c r="J21" s="19"/>
      <c r="L21" s="17"/>
      <c r="M21" s="17"/>
      <c r="N21" s="534"/>
      <c r="O21" s="534"/>
      <c r="P21" s="534"/>
      <c r="Q21" s="226"/>
      <c r="R21" s="532"/>
      <c r="S21" s="533"/>
      <c r="T21" s="530"/>
      <c r="U21" s="531"/>
      <c r="V21" s="209"/>
      <c r="W21" s="20"/>
      <c r="Y21" s="27"/>
      <c r="Z21" s="138"/>
    </row>
    <row r="22" spans="1:26" s="42" customFormat="1" ht="17.25" customHeight="1" thickBot="1" thickTop="1">
      <c r="A22" s="230"/>
      <c r="B22" s="143" t="s">
        <v>199</v>
      </c>
      <c r="C22" s="114" t="s">
        <v>151</v>
      </c>
      <c r="D22" s="89" t="s">
        <v>327</v>
      </c>
      <c r="E22" s="524">
        <v>550</v>
      </c>
      <c r="F22" s="525"/>
      <c r="G22" s="6">
        <v>550</v>
      </c>
      <c r="H22" s="622">
        <f t="shared" si="1"/>
        <v>0</v>
      </c>
      <c r="I22" s="623"/>
      <c r="J22" s="19"/>
      <c r="L22" s="26"/>
      <c r="M22" s="26"/>
      <c r="N22" s="544" t="s">
        <v>360</v>
      </c>
      <c r="O22" s="544"/>
      <c r="P22" s="544"/>
      <c r="Q22" s="145"/>
      <c r="R22" s="542">
        <f>SUM(R7:S21)</f>
        <v>19700</v>
      </c>
      <c r="S22" s="543"/>
      <c r="T22" s="540">
        <f>SUM(T7:U21)</f>
        <v>19700</v>
      </c>
      <c r="U22" s="541"/>
      <c r="V22" s="194">
        <f>SUM(V7:V21)</f>
        <v>0</v>
      </c>
      <c r="W22" s="39">
        <f>SUM(W7:W20)</f>
        <v>0</v>
      </c>
      <c r="Y22" s="27"/>
      <c r="Z22" s="138"/>
    </row>
    <row r="23" spans="1:26" s="42" customFormat="1" ht="17.25" customHeight="1">
      <c r="A23" s="230"/>
      <c r="B23" s="143" t="s">
        <v>199</v>
      </c>
      <c r="C23" s="114" t="s">
        <v>152</v>
      </c>
      <c r="D23" s="89" t="s">
        <v>327</v>
      </c>
      <c r="E23" s="524">
        <v>700</v>
      </c>
      <c r="F23" s="525"/>
      <c r="G23" s="6">
        <v>700</v>
      </c>
      <c r="H23" s="622">
        <f t="shared" si="1"/>
        <v>0</v>
      </c>
      <c r="I23" s="623"/>
      <c r="J23" s="19"/>
      <c r="L23" s="11"/>
      <c r="M23" s="133"/>
      <c r="N23" s="133"/>
      <c r="O23" s="133"/>
      <c r="P23" s="11"/>
      <c r="Q23" s="11"/>
      <c r="R23" s="11"/>
      <c r="S23" s="11"/>
      <c r="T23" s="11"/>
      <c r="U23" s="11"/>
      <c r="V23" s="11"/>
      <c r="W23" s="11"/>
      <c r="Y23" s="27"/>
      <c r="Z23" s="138"/>
    </row>
    <row r="24" spans="1:26" s="11" customFormat="1" ht="17.25" customHeight="1">
      <c r="A24" s="245"/>
      <c r="B24" s="143" t="s">
        <v>199</v>
      </c>
      <c r="C24" s="142" t="s">
        <v>153</v>
      </c>
      <c r="D24" s="90" t="s">
        <v>340</v>
      </c>
      <c r="E24" s="524">
        <v>1700</v>
      </c>
      <c r="F24" s="525"/>
      <c r="G24" s="6">
        <v>1700</v>
      </c>
      <c r="H24" s="622">
        <f t="shared" si="1"/>
        <v>0</v>
      </c>
      <c r="I24" s="623"/>
      <c r="J24" s="19"/>
      <c r="M24" s="133"/>
      <c r="N24" s="133"/>
      <c r="O24" s="133"/>
      <c r="P24" s="135"/>
      <c r="Q24" s="135"/>
      <c r="R24" s="135"/>
      <c r="S24" s="135"/>
      <c r="T24" s="135"/>
      <c r="U24" s="135"/>
      <c r="V24" s="135"/>
      <c r="W24" s="135"/>
      <c r="Y24" s="27"/>
      <c r="Z24" s="138"/>
    </row>
    <row r="25" spans="1:23" s="11" customFormat="1" ht="17.25" customHeight="1">
      <c r="A25" s="246"/>
      <c r="B25" s="125"/>
      <c r="C25" s="142"/>
      <c r="D25" s="247"/>
      <c r="E25" s="524">
        <f>SUM(G25:H25)</f>
        <v>0</v>
      </c>
      <c r="F25" s="525"/>
      <c r="G25" s="6"/>
      <c r="H25" s="622"/>
      <c r="I25" s="623"/>
      <c r="J25" s="19"/>
      <c r="L25" s="135" t="s">
        <v>0</v>
      </c>
      <c r="M25" s="41"/>
      <c r="N25" s="41"/>
      <c r="O25" s="41"/>
      <c r="P25" s="41"/>
      <c r="Q25" s="41"/>
      <c r="R25" s="41"/>
      <c r="S25" s="41"/>
      <c r="T25" s="41"/>
      <c r="U25" s="41"/>
      <c r="V25" s="41"/>
      <c r="W25" s="41"/>
    </row>
    <row r="26" spans="1:23" s="11" customFormat="1" ht="17.25" customHeight="1" thickBot="1">
      <c r="A26" s="222"/>
      <c r="B26" s="17"/>
      <c r="C26" s="196"/>
      <c r="D26" s="18"/>
      <c r="E26" s="645"/>
      <c r="F26" s="533"/>
      <c r="G26" s="126"/>
      <c r="H26" s="657"/>
      <c r="I26" s="658"/>
      <c r="J26" s="20"/>
      <c r="L26" s="248" t="s">
        <v>320</v>
      </c>
      <c r="N26" s="135"/>
      <c r="O26" s="41"/>
      <c r="P26" s="41"/>
      <c r="Q26" s="41"/>
      <c r="R26" s="41"/>
      <c r="S26" s="41"/>
      <c r="T26" s="41"/>
      <c r="U26" s="41"/>
      <c r="V26" s="41"/>
      <c r="W26" s="41"/>
    </row>
    <row r="27" spans="1:23" s="11" customFormat="1" ht="17.25" customHeight="1" thickBot="1" thickTop="1">
      <c r="A27" s="26"/>
      <c r="B27" s="179"/>
      <c r="C27" s="180" t="s">
        <v>203</v>
      </c>
      <c r="D27" s="181"/>
      <c r="E27" s="643">
        <f>SUM(E17:F26)</f>
        <v>11950</v>
      </c>
      <c r="F27" s="543"/>
      <c r="G27" s="129">
        <f>SUM(G17:G26)</f>
        <v>11950</v>
      </c>
      <c r="H27" s="633">
        <f>SUM(H17:I26)</f>
        <v>0</v>
      </c>
      <c r="I27" s="634"/>
      <c r="J27" s="39">
        <f>SUM(J17:J24)</f>
        <v>0</v>
      </c>
      <c r="L27" s="41"/>
      <c r="N27" s="135"/>
      <c r="O27" s="41"/>
      <c r="P27" s="41"/>
      <c r="Q27" s="41"/>
      <c r="R27" s="41"/>
      <c r="S27" s="41"/>
      <c r="T27" s="41"/>
      <c r="U27" s="41"/>
      <c r="V27" s="41"/>
      <c r="W27" s="41"/>
    </row>
    <row r="28" spans="1:23" s="11" customFormat="1" ht="17.25" customHeight="1">
      <c r="A28" s="8"/>
      <c r="B28" s="242"/>
      <c r="G28" s="133"/>
      <c r="H28" s="133"/>
      <c r="I28" s="133"/>
      <c r="J28" s="133"/>
      <c r="L28" s="41"/>
      <c r="N28" s="135"/>
      <c r="O28" s="41"/>
      <c r="P28" s="41"/>
      <c r="Q28" s="41"/>
      <c r="R28" s="41"/>
      <c r="S28" s="41"/>
      <c r="T28" s="41"/>
      <c r="U28" s="41"/>
      <c r="V28" s="41"/>
      <c r="W28" s="41"/>
    </row>
    <row r="29" spans="1:23" s="11" customFormat="1" ht="17.25" customHeight="1">
      <c r="A29" s="27"/>
      <c r="B29" s="133"/>
      <c r="G29" s="133"/>
      <c r="H29" s="133"/>
      <c r="I29" s="133"/>
      <c r="J29" s="133"/>
      <c r="L29" s="41"/>
      <c r="M29" s="135"/>
      <c r="N29" s="135"/>
      <c r="O29" s="41"/>
      <c r="P29" s="41"/>
      <c r="Q29" s="41"/>
      <c r="R29" s="41"/>
      <c r="S29" s="41"/>
      <c r="T29" s="41"/>
      <c r="U29" s="41"/>
      <c r="V29" s="41"/>
      <c r="W29" s="41"/>
    </row>
    <row r="30" spans="12:23" s="11" customFormat="1" ht="12.75" customHeight="1">
      <c r="L30" s="41"/>
      <c r="M30" s="41"/>
      <c r="N30" s="41"/>
      <c r="O30" s="41"/>
      <c r="P30" s="41"/>
      <c r="Q30" s="41"/>
      <c r="R30" s="41"/>
      <c r="S30" s="41"/>
      <c r="T30" s="41"/>
      <c r="U30" s="41"/>
      <c r="V30" s="41"/>
      <c r="W30" s="41"/>
    </row>
    <row r="31" spans="4:23" s="11" customFormat="1" ht="12.75" customHeight="1">
      <c r="D31" s="8"/>
      <c r="E31" s="8"/>
      <c r="G31" s="133"/>
      <c r="L31" s="41"/>
      <c r="M31" s="41"/>
      <c r="N31" s="41"/>
      <c r="O31" s="41"/>
      <c r="P31" s="41"/>
      <c r="Q31" s="41"/>
      <c r="R31" s="41"/>
      <c r="S31" s="41"/>
      <c r="T31" s="41"/>
      <c r="U31" s="41"/>
      <c r="V31" s="41"/>
      <c r="W31" s="41"/>
    </row>
    <row r="32" spans="1:23" s="11" customFormat="1" ht="12.75" customHeight="1">
      <c r="A32" s="41"/>
      <c r="B32" s="41"/>
      <c r="C32" s="41"/>
      <c r="D32" s="41"/>
      <c r="E32" s="41"/>
      <c r="F32" s="41"/>
      <c r="G32" s="41"/>
      <c r="H32" s="41"/>
      <c r="I32" s="41"/>
      <c r="J32" s="41"/>
      <c r="L32" s="41"/>
      <c r="M32" s="41"/>
      <c r="N32" s="41"/>
      <c r="O32" s="41"/>
      <c r="P32" s="41"/>
      <c r="Q32" s="41"/>
      <c r="R32" s="41"/>
      <c r="S32" s="41"/>
      <c r="T32" s="41"/>
      <c r="U32" s="41"/>
      <c r="V32" s="41"/>
      <c r="W32" s="41"/>
    </row>
    <row r="33" spans="1:23" s="135" customFormat="1" ht="12.75" customHeight="1">
      <c r="A33" s="41"/>
      <c r="B33" s="41"/>
      <c r="C33" s="41"/>
      <c r="D33" s="41"/>
      <c r="E33" s="41"/>
      <c r="F33" s="41"/>
      <c r="G33" s="41"/>
      <c r="H33" s="41"/>
      <c r="I33" s="41"/>
      <c r="J33" s="41"/>
      <c r="L33" s="41"/>
      <c r="M33" s="41"/>
      <c r="N33" s="41"/>
      <c r="O33" s="41"/>
      <c r="P33" s="41"/>
      <c r="Q33" s="41"/>
      <c r="R33" s="41"/>
      <c r="S33" s="41"/>
      <c r="T33" s="41"/>
      <c r="U33" s="41"/>
      <c r="V33" s="41"/>
      <c r="W33" s="41"/>
    </row>
    <row r="34" spans="3:7" ht="12.75" customHeight="1">
      <c r="C34" s="41"/>
      <c r="D34" s="41"/>
      <c r="E34" s="41"/>
      <c r="F34" s="41"/>
      <c r="G34" s="41"/>
    </row>
    <row r="35" spans="3:7" ht="12.75" customHeight="1">
      <c r="C35" s="41"/>
      <c r="D35" s="41"/>
      <c r="E35" s="41"/>
      <c r="F35" s="41"/>
      <c r="G35" s="41"/>
    </row>
    <row r="36" spans="3:7" ht="12.75" customHeight="1">
      <c r="C36" s="41"/>
      <c r="D36" s="41"/>
      <c r="E36" s="41"/>
      <c r="F36" s="41"/>
      <c r="G36" s="41"/>
    </row>
    <row r="37" spans="3:7" ht="12.75" customHeight="1">
      <c r="C37" s="41"/>
      <c r="D37" s="41"/>
      <c r="E37" s="41"/>
      <c r="F37" s="41"/>
      <c r="G37" s="41"/>
    </row>
    <row r="38" spans="3:7" ht="12.75" customHeight="1">
      <c r="C38" s="41"/>
      <c r="D38" s="41"/>
      <c r="E38" s="41"/>
      <c r="F38" s="41"/>
      <c r="G38" s="41"/>
    </row>
    <row r="39" spans="3:7" ht="12.75" customHeight="1">
      <c r="C39" s="41"/>
      <c r="D39" s="41"/>
      <c r="E39" s="41"/>
      <c r="F39" s="41"/>
      <c r="G39" s="41"/>
    </row>
    <row r="40" spans="3:7" ht="12.75" customHeight="1">
      <c r="C40" s="41"/>
      <c r="D40" s="41"/>
      <c r="E40" s="41"/>
      <c r="F40" s="41"/>
      <c r="G40" s="41"/>
    </row>
    <row r="41" spans="3:7" ht="13.5">
      <c r="C41" s="41"/>
      <c r="D41" s="41"/>
      <c r="E41" s="41"/>
      <c r="F41" s="41"/>
      <c r="G41" s="41"/>
    </row>
    <row r="42" spans="3:7" ht="13.5">
      <c r="C42" s="41"/>
      <c r="D42" s="41"/>
      <c r="E42" s="41"/>
      <c r="F42" s="41"/>
      <c r="G42" s="41"/>
    </row>
    <row r="43" spans="3:7" ht="13.5">
      <c r="C43" s="41"/>
      <c r="D43" s="41"/>
      <c r="E43" s="41"/>
      <c r="F43" s="41"/>
      <c r="G43" s="41"/>
    </row>
    <row r="46" ht="13.5" customHeight="1"/>
  </sheetData>
  <sheetProtection/>
  <mergeCells count="105">
    <mergeCell ref="F1:T1"/>
    <mergeCell ref="A2:B2"/>
    <mergeCell ref="V2:W2"/>
    <mergeCell ref="A3:B3"/>
    <mergeCell ref="C3:G3"/>
    <mergeCell ref="J3:S3"/>
    <mergeCell ref="T3:U3"/>
    <mergeCell ref="V3:W3"/>
    <mergeCell ref="J2:M2"/>
    <mergeCell ref="O2:S2"/>
    <mergeCell ref="H2:I2"/>
    <mergeCell ref="E16:F16"/>
    <mergeCell ref="M6:Q6"/>
    <mergeCell ref="R6:S6"/>
    <mergeCell ref="T6:U6"/>
    <mergeCell ref="N7:P7"/>
    <mergeCell ref="R7:S7"/>
    <mergeCell ref="T7:U7"/>
    <mergeCell ref="N8:P8"/>
    <mergeCell ref="R8:S8"/>
    <mergeCell ref="T8:U8"/>
    <mergeCell ref="R10:S10"/>
    <mergeCell ref="T10:U10"/>
    <mergeCell ref="N14:P14"/>
    <mergeCell ref="N15:P15"/>
    <mergeCell ref="T9:U9"/>
    <mergeCell ref="T15:U15"/>
    <mergeCell ref="N18:P18"/>
    <mergeCell ref="R14:S14"/>
    <mergeCell ref="T13:U13"/>
    <mergeCell ref="N11:P11"/>
    <mergeCell ref="R11:S11"/>
    <mergeCell ref="T11:U11"/>
    <mergeCell ref="N12:P12"/>
    <mergeCell ref="T12:U12"/>
    <mergeCell ref="E9:F9"/>
    <mergeCell ref="N13:P13"/>
    <mergeCell ref="R13:S13"/>
    <mergeCell ref="R16:S16"/>
    <mergeCell ref="N9:P9"/>
    <mergeCell ref="R9:S9"/>
    <mergeCell ref="R12:S12"/>
    <mergeCell ref="E12:F12"/>
    <mergeCell ref="E10:F10"/>
    <mergeCell ref="H9:I9"/>
    <mergeCell ref="T22:U22"/>
    <mergeCell ref="T18:U18"/>
    <mergeCell ref="T19:U19"/>
    <mergeCell ref="E19:F19"/>
    <mergeCell ref="E18:F18"/>
    <mergeCell ref="T14:U14"/>
    <mergeCell ref="T17:U17"/>
    <mergeCell ref="R15:S15"/>
    <mergeCell ref="T16:U16"/>
    <mergeCell ref="R20:S20"/>
    <mergeCell ref="T20:U20"/>
    <mergeCell ref="H19:I19"/>
    <mergeCell ref="N10:P10"/>
    <mergeCell ref="R18:S18"/>
    <mergeCell ref="E20:F20"/>
    <mergeCell ref="R19:S19"/>
    <mergeCell ref="H10:I10"/>
    <mergeCell ref="H11:I11"/>
    <mergeCell ref="H12:I12"/>
    <mergeCell ref="E11:F11"/>
    <mergeCell ref="E27:F27"/>
    <mergeCell ref="E26:F26"/>
    <mergeCell ref="H27:I27"/>
    <mergeCell ref="H17:I17"/>
    <mergeCell ref="H18:I18"/>
    <mergeCell ref="N19:P19"/>
    <mergeCell ref="E21:F21"/>
    <mergeCell ref="E17:F17"/>
    <mergeCell ref="H26:I26"/>
    <mergeCell ref="H24:I24"/>
    <mergeCell ref="B16:D16"/>
    <mergeCell ref="R21:S21"/>
    <mergeCell ref="E22:F22"/>
    <mergeCell ref="R17:S17"/>
    <mergeCell ref="N16:P16"/>
    <mergeCell ref="N17:P17"/>
    <mergeCell ref="R22:S22"/>
    <mergeCell ref="H16:I16"/>
    <mergeCell ref="H22:I22"/>
    <mergeCell ref="H21:I21"/>
    <mergeCell ref="T21:U21"/>
    <mergeCell ref="E24:F24"/>
    <mergeCell ref="N20:P20"/>
    <mergeCell ref="E25:F25"/>
    <mergeCell ref="E23:F23"/>
    <mergeCell ref="N22:P22"/>
    <mergeCell ref="N21:P21"/>
    <mergeCell ref="H25:I25"/>
    <mergeCell ref="H23:I23"/>
    <mergeCell ref="H20:I20"/>
    <mergeCell ref="H3:I3"/>
    <mergeCell ref="H6:I6"/>
    <mergeCell ref="H7:I7"/>
    <mergeCell ref="H8:I8"/>
    <mergeCell ref="E5:F5"/>
    <mergeCell ref="D2:G2"/>
    <mergeCell ref="B6:D6"/>
    <mergeCell ref="E6:F6"/>
    <mergeCell ref="E7:F7"/>
    <mergeCell ref="E8:F8"/>
  </mergeCells>
  <printOptions horizontalCentered="1"/>
  <pageMargins left="0.4724409448818898" right="0.35433070866141736" top="0.4330708661417323" bottom="0.1968503937007874" header="0.15748031496062992" footer="0.1968503937007874"/>
  <pageSetup horizontalDpi="300" verticalDpi="300" orientation="landscape" paperSize="9" r:id="rId1"/>
  <headerFooter alignWithMargins="0">
    <oddHeader>&amp;C&amp;"ＭＳ Ｐゴシック,太字"&amp;14
</oddHeader>
    <oddFooter>&amp;L&amp;8　　　　　　　　　　　　　　　　　　　　　     ※C…中日､N…日経､G…岐阜､A…朝日､M…毎日､Y…読売を含みます&amp;R㈱中日岐阜サービスセンター
</oddFooter>
  </headerFooter>
</worksheet>
</file>

<file path=xl/worksheets/sheet11.xml><?xml version="1.0" encoding="utf-8"?>
<worksheet xmlns="http://schemas.openxmlformats.org/spreadsheetml/2006/main" xmlns:r="http://schemas.openxmlformats.org/officeDocument/2006/relationships">
  <dimension ref="A1:Z45"/>
  <sheetViews>
    <sheetView view="pageBreakPreview" zoomScaleNormal="96" zoomScaleSheetLayoutView="100" zoomScalePageLayoutView="0" workbookViewId="0" topLeftCell="A1">
      <selection activeCell="R9" sqref="R9:S9"/>
    </sheetView>
  </sheetViews>
  <sheetFormatPr defaultColWidth="9.00390625" defaultRowHeight="13.5"/>
  <cols>
    <col min="1" max="1" width="9.00390625" style="41" customWidth="1"/>
    <col min="2" max="2" width="2.125" style="41" customWidth="1"/>
    <col min="3" max="3" width="11.875" style="170" customWidth="1"/>
    <col min="4" max="4" width="2.125" style="171" customWidth="1"/>
    <col min="5" max="5" width="5.125" style="171" customWidth="1"/>
    <col min="6" max="6" width="5.125" style="172" customWidth="1"/>
    <col min="7" max="7" width="9.625" style="172" customWidth="1"/>
    <col min="8" max="8" width="8.125" style="41" customWidth="1"/>
    <col min="9" max="9" width="2.125" style="41" customWidth="1"/>
    <col min="10" max="10" width="10.875" style="41" customWidth="1"/>
    <col min="11" max="11" width="2.125" style="41" customWidth="1"/>
    <col min="12" max="12" width="8.875" style="41" customWidth="1"/>
    <col min="13" max="13" width="2.125" style="41" customWidth="1"/>
    <col min="14" max="14" width="5.625" style="41" customWidth="1"/>
    <col min="15" max="15" width="3.00390625" style="41" customWidth="1"/>
    <col min="16" max="16" width="4.50390625" style="41" customWidth="1"/>
    <col min="17" max="17" width="2.125" style="41" customWidth="1"/>
    <col min="18" max="18" width="7.75390625" style="41" customWidth="1"/>
    <col min="19" max="19" width="2.125" style="41" customWidth="1"/>
    <col min="20" max="20" width="5.00390625" style="41" customWidth="1"/>
    <col min="21" max="21" width="5.125" style="41" customWidth="1"/>
    <col min="22" max="22" width="9.75390625" style="41" customWidth="1"/>
    <col min="23" max="23" width="10.875" style="41" customWidth="1"/>
    <col min="24" max="24" width="8.25390625" style="41" customWidth="1"/>
    <col min="25" max="25" width="2.875" style="41" bestFit="1" customWidth="1"/>
    <col min="26" max="26" width="5.625" style="41" bestFit="1" customWidth="1"/>
    <col min="27" max="16384" width="9.00390625" style="41" customWidth="1"/>
  </cols>
  <sheetData>
    <row r="1" spans="4:23" s="256" customFormat="1" ht="21">
      <c r="D1" s="257"/>
      <c r="E1" s="257"/>
      <c r="F1" s="624" t="s">
        <v>488</v>
      </c>
      <c r="G1" s="624"/>
      <c r="H1" s="624"/>
      <c r="I1" s="624"/>
      <c r="J1" s="624"/>
      <c r="K1" s="624"/>
      <c r="L1" s="624"/>
      <c r="M1" s="624"/>
      <c r="N1" s="624"/>
      <c r="O1" s="624"/>
      <c r="P1" s="624"/>
      <c r="Q1" s="624"/>
      <c r="R1" s="624"/>
      <c r="S1" s="624"/>
      <c r="T1" s="624"/>
      <c r="W1" s="407">
        <v>43320</v>
      </c>
    </row>
    <row r="2" spans="1:26" s="1" customFormat="1" ht="35.25" customHeight="1">
      <c r="A2" s="497" t="s">
        <v>49</v>
      </c>
      <c r="B2" s="498"/>
      <c r="C2" s="121" t="s">
        <v>218</v>
      </c>
      <c r="D2" s="619"/>
      <c r="E2" s="620"/>
      <c r="F2" s="620"/>
      <c r="G2" s="621"/>
      <c r="H2" s="488" t="s">
        <v>219</v>
      </c>
      <c r="I2" s="419"/>
      <c r="J2" s="562"/>
      <c r="K2" s="562"/>
      <c r="L2" s="562"/>
      <c r="M2" s="562"/>
      <c r="N2" s="134" t="s">
        <v>231</v>
      </c>
      <c r="O2" s="562"/>
      <c r="P2" s="562"/>
      <c r="Q2" s="562"/>
      <c r="R2" s="562"/>
      <c r="S2" s="563"/>
      <c r="T2" s="118" t="s">
        <v>348</v>
      </c>
      <c r="U2" s="128"/>
      <c r="V2" s="610"/>
      <c r="W2" s="611"/>
      <c r="X2" s="44"/>
      <c r="Y2" s="135"/>
      <c r="Z2" s="136"/>
    </row>
    <row r="3" spans="1:26" s="1" customFormat="1" ht="35.25" customHeight="1">
      <c r="A3" s="497" t="s">
        <v>243</v>
      </c>
      <c r="B3" s="498"/>
      <c r="C3" s="488"/>
      <c r="D3" s="489"/>
      <c r="E3" s="489"/>
      <c r="F3" s="489"/>
      <c r="G3" s="419"/>
      <c r="H3" s="500" t="s">
        <v>313</v>
      </c>
      <c r="I3" s="501"/>
      <c r="J3" s="489"/>
      <c r="K3" s="489"/>
      <c r="L3" s="489"/>
      <c r="M3" s="489"/>
      <c r="N3" s="489"/>
      <c r="O3" s="489"/>
      <c r="P3" s="489"/>
      <c r="Q3" s="489"/>
      <c r="R3" s="489"/>
      <c r="S3" s="419"/>
      <c r="T3" s="497" t="s">
        <v>46</v>
      </c>
      <c r="U3" s="498"/>
      <c r="V3" s="612">
        <f>SUM(J16,J29,W23)</f>
        <v>0</v>
      </c>
      <c r="W3" s="613"/>
      <c r="X3" s="44"/>
      <c r="Y3" s="135"/>
      <c r="Z3" s="136"/>
    </row>
    <row r="4" spans="25:26" ht="9.75" customHeight="1">
      <c r="Y4" s="173"/>
      <c r="Z4" s="174"/>
    </row>
    <row r="5" spans="1:26" ht="17.25" customHeight="1" thickBot="1">
      <c r="A5" s="25" t="s">
        <v>228</v>
      </c>
      <c r="B5" s="11"/>
      <c r="C5" s="11"/>
      <c r="D5" s="139"/>
      <c r="E5" s="139"/>
      <c r="F5" s="140"/>
      <c r="G5" s="140"/>
      <c r="H5" s="4"/>
      <c r="I5" s="4"/>
      <c r="J5" s="11"/>
      <c r="K5" s="11"/>
      <c r="L5" s="25" t="s">
        <v>184</v>
      </c>
      <c r="M5" s="25"/>
      <c r="N5" s="25"/>
      <c r="O5" s="11"/>
      <c r="P5" s="11"/>
      <c r="Q5" s="139"/>
      <c r="R5" s="139"/>
      <c r="S5" s="140"/>
      <c r="T5" s="140"/>
      <c r="U5" s="86"/>
      <c r="V5" s="141"/>
      <c r="W5" s="382" t="str">
        <f>'第四週'!$U$5</f>
        <v>平成30年後期（8月1日以降）Ⅲ</v>
      </c>
      <c r="X5" s="139"/>
      <c r="Y5" s="173"/>
      <c r="Z5" s="174"/>
    </row>
    <row r="6" spans="1:26" s="11" customFormat="1" ht="17.25" customHeight="1">
      <c r="A6" s="36" t="s">
        <v>47</v>
      </c>
      <c r="B6" s="505" t="s">
        <v>48</v>
      </c>
      <c r="C6" s="506"/>
      <c r="D6" s="507"/>
      <c r="E6" s="508" t="s">
        <v>250</v>
      </c>
      <c r="F6" s="509"/>
      <c r="G6" s="5" t="s">
        <v>217</v>
      </c>
      <c r="H6" s="510" t="s">
        <v>249</v>
      </c>
      <c r="I6" s="511"/>
      <c r="J6" s="36" t="s">
        <v>349</v>
      </c>
      <c r="L6" s="36" t="s">
        <v>47</v>
      </c>
      <c r="M6" s="505" t="s">
        <v>48</v>
      </c>
      <c r="N6" s="506"/>
      <c r="O6" s="506"/>
      <c r="P6" s="506"/>
      <c r="Q6" s="512"/>
      <c r="R6" s="513" t="s">
        <v>250</v>
      </c>
      <c r="S6" s="509"/>
      <c r="T6" s="514" t="s">
        <v>217</v>
      </c>
      <c r="U6" s="515"/>
      <c r="V6" s="7" t="s">
        <v>249</v>
      </c>
      <c r="W6" s="36" t="s">
        <v>349</v>
      </c>
      <c r="Y6" s="27"/>
      <c r="Z6" s="138"/>
    </row>
    <row r="7" spans="1:26" s="11" customFormat="1" ht="17.25" customHeight="1">
      <c r="A7" s="227"/>
      <c r="B7" s="143" t="s">
        <v>199</v>
      </c>
      <c r="C7" s="189" t="s">
        <v>168</v>
      </c>
      <c r="D7" s="111" t="s">
        <v>340</v>
      </c>
      <c r="E7" s="521">
        <v>1050</v>
      </c>
      <c r="F7" s="519"/>
      <c r="G7" s="190">
        <v>1050</v>
      </c>
      <c r="H7" s="637">
        <f>SUM(E7-G7)</f>
        <v>0</v>
      </c>
      <c r="I7" s="638"/>
      <c r="J7" s="37"/>
      <c r="L7" s="124"/>
      <c r="M7" s="143" t="s">
        <v>199</v>
      </c>
      <c r="N7" s="652" t="s">
        <v>240</v>
      </c>
      <c r="O7" s="652"/>
      <c r="P7" s="652"/>
      <c r="Q7" s="92" t="s">
        <v>324</v>
      </c>
      <c r="R7" s="521">
        <v>10850</v>
      </c>
      <c r="S7" s="519"/>
      <c r="T7" s="659">
        <v>10850</v>
      </c>
      <c r="U7" s="660"/>
      <c r="V7" s="202">
        <f>SUM(R7-T7)</f>
        <v>0</v>
      </c>
      <c r="W7" s="37"/>
      <c r="Y7" s="27"/>
      <c r="Z7" s="138"/>
    </row>
    <row r="8" spans="1:26" s="11" customFormat="1" ht="17.25" customHeight="1">
      <c r="A8" s="229"/>
      <c r="B8" s="143" t="s">
        <v>199</v>
      </c>
      <c r="C8" s="114" t="s">
        <v>169</v>
      </c>
      <c r="D8" s="96" t="s">
        <v>331</v>
      </c>
      <c r="E8" s="524">
        <v>400</v>
      </c>
      <c r="F8" s="525"/>
      <c r="G8" s="6">
        <v>400</v>
      </c>
      <c r="H8" s="661">
        <f>SUM(E8-G8)</f>
        <v>0</v>
      </c>
      <c r="I8" s="662"/>
      <c r="J8" s="19"/>
      <c r="L8" s="125"/>
      <c r="M8" s="143" t="s">
        <v>199</v>
      </c>
      <c r="N8" s="632" t="s">
        <v>200</v>
      </c>
      <c r="O8" s="632"/>
      <c r="P8" s="632"/>
      <c r="Q8" s="93" t="s">
        <v>324</v>
      </c>
      <c r="R8" s="524">
        <v>1700</v>
      </c>
      <c r="S8" s="525"/>
      <c r="T8" s="526">
        <v>1700</v>
      </c>
      <c r="U8" s="529"/>
      <c r="V8" s="266">
        <f>SUM(R8-T8)</f>
        <v>0</v>
      </c>
      <c r="W8" s="19"/>
      <c r="Y8" s="27"/>
      <c r="Z8" s="138"/>
    </row>
    <row r="9" spans="1:26" s="11" customFormat="1" ht="17.25" customHeight="1">
      <c r="A9" s="19"/>
      <c r="B9" s="143" t="s">
        <v>199</v>
      </c>
      <c r="C9" s="114" t="s">
        <v>170</v>
      </c>
      <c r="D9" s="89" t="s">
        <v>327</v>
      </c>
      <c r="E9" s="524">
        <v>550</v>
      </c>
      <c r="F9" s="525"/>
      <c r="G9" s="6">
        <v>550</v>
      </c>
      <c r="H9" s="661">
        <f aca="true" t="shared" si="0" ref="H9:H14">SUM(E9-G9)</f>
        <v>0</v>
      </c>
      <c r="I9" s="662"/>
      <c r="J9" s="19"/>
      <c r="L9" s="125"/>
      <c r="M9" s="143" t="s">
        <v>199</v>
      </c>
      <c r="N9" s="632" t="s">
        <v>212</v>
      </c>
      <c r="O9" s="632"/>
      <c r="P9" s="632"/>
      <c r="Q9" s="93" t="s">
        <v>324</v>
      </c>
      <c r="R9" s="524">
        <v>1650</v>
      </c>
      <c r="S9" s="525"/>
      <c r="T9" s="526">
        <v>1650</v>
      </c>
      <c r="U9" s="529"/>
      <c r="V9" s="266">
        <f aca="true" t="shared" si="1" ref="V9:V17">SUM(R9-T9)</f>
        <v>0</v>
      </c>
      <c r="W9" s="19"/>
      <c r="Y9" s="27"/>
      <c r="Z9" s="138"/>
    </row>
    <row r="10" spans="1:26" s="11" customFormat="1" ht="17.25" customHeight="1">
      <c r="A10" s="19"/>
      <c r="B10" s="143" t="s">
        <v>199</v>
      </c>
      <c r="C10" s="114" t="s">
        <v>171</v>
      </c>
      <c r="D10" s="89" t="s">
        <v>327</v>
      </c>
      <c r="E10" s="524">
        <v>2050</v>
      </c>
      <c r="F10" s="525"/>
      <c r="G10" s="6">
        <v>2050</v>
      </c>
      <c r="H10" s="661">
        <f t="shared" si="0"/>
        <v>0</v>
      </c>
      <c r="I10" s="662"/>
      <c r="J10" s="19"/>
      <c r="L10" s="125"/>
      <c r="M10" s="143" t="s">
        <v>199</v>
      </c>
      <c r="N10" s="632" t="s">
        <v>176</v>
      </c>
      <c r="O10" s="632" t="s">
        <v>52</v>
      </c>
      <c r="P10" s="632"/>
      <c r="Q10" s="89" t="s">
        <v>327</v>
      </c>
      <c r="R10" s="524">
        <v>550</v>
      </c>
      <c r="S10" s="525"/>
      <c r="T10" s="526">
        <v>550</v>
      </c>
      <c r="U10" s="529"/>
      <c r="V10" s="266">
        <f t="shared" si="1"/>
        <v>0</v>
      </c>
      <c r="W10" s="19"/>
      <c r="Y10" s="27"/>
      <c r="Z10" s="138"/>
    </row>
    <row r="11" spans="1:26" s="11" customFormat="1" ht="17.25" customHeight="1">
      <c r="A11" s="230"/>
      <c r="B11" s="143" t="s">
        <v>199</v>
      </c>
      <c r="C11" s="114" t="s">
        <v>172</v>
      </c>
      <c r="D11" s="89" t="s">
        <v>327</v>
      </c>
      <c r="E11" s="524">
        <v>900</v>
      </c>
      <c r="F11" s="525"/>
      <c r="G11" s="6">
        <v>900</v>
      </c>
      <c r="H11" s="661">
        <f t="shared" si="0"/>
        <v>0</v>
      </c>
      <c r="I11" s="662"/>
      <c r="J11" s="19"/>
      <c r="L11" s="125"/>
      <c r="M11" s="143" t="s">
        <v>199</v>
      </c>
      <c r="N11" s="632" t="s">
        <v>177</v>
      </c>
      <c r="O11" s="632" t="s">
        <v>52</v>
      </c>
      <c r="P11" s="632"/>
      <c r="Q11" s="89" t="s">
        <v>327</v>
      </c>
      <c r="R11" s="524">
        <v>650</v>
      </c>
      <c r="S11" s="525"/>
      <c r="T11" s="526">
        <v>650</v>
      </c>
      <c r="U11" s="529"/>
      <c r="V11" s="266">
        <f t="shared" si="1"/>
        <v>0</v>
      </c>
      <c r="W11" s="19"/>
      <c r="Y11" s="27"/>
      <c r="Z11" s="138"/>
    </row>
    <row r="12" spans="1:26" s="11" customFormat="1" ht="17.25" customHeight="1">
      <c r="A12" s="16"/>
      <c r="B12" s="143" t="s">
        <v>199</v>
      </c>
      <c r="C12" s="142" t="s">
        <v>173</v>
      </c>
      <c r="D12" s="89" t="s">
        <v>327</v>
      </c>
      <c r="E12" s="524">
        <v>2200</v>
      </c>
      <c r="F12" s="525"/>
      <c r="G12" s="6">
        <v>2200</v>
      </c>
      <c r="H12" s="661">
        <f t="shared" si="0"/>
        <v>0</v>
      </c>
      <c r="I12" s="662"/>
      <c r="J12" s="19"/>
      <c r="L12" s="125"/>
      <c r="M12" s="143" t="s">
        <v>199</v>
      </c>
      <c r="N12" s="632" t="s">
        <v>178</v>
      </c>
      <c r="O12" s="632" t="s">
        <v>52</v>
      </c>
      <c r="P12" s="632"/>
      <c r="Q12" s="89" t="s">
        <v>327</v>
      </c>
      <c r="R12" s="524">
        <v>900</v>
      </c>
      <c r="S12" s="525"/>
      <c r="T12" s="526">
        <v>900</v>
      </c>
      <c r="U12" s="529"/>
      <c r="V12" s="266">
        <f t="shared" si="1"/>
        <v>0</v>
      </c>
      <c r="W12" s="19"/>
      <c r="Y12" s="27"/>
      <c r="Z12" s="138"/>
    </row>
    <row r="13" spans="1:26" s="11" customFormat="1" ht="17.25" customHeight="1">
      <c r="A13" s="16"/>
      <c r="B13" s="143" t="s">
        <v>199</v>
      </c>
      <c r="C13" s="114" t="s">
        <v>174</v>
      </c>
      <c r="D13" s="89" t="s">
        <v>327</v>
      </c>
      <c r="E13" s="524">
        <v>1050</v>
      </c>
      <c r="F13" s="525"/>
      <c r="G13" s="6">
        <v>1050</v>
      </c>
      <c r="H13" s="661">
        <f t="shared" si="0"/>
        <v>0</v>
      </c>
      <c r="I13" s="662"/>
      <c r="J13" s="19"/>
      <c r="L13" s="230"/>
      <c r="M13" s="143" t="s">
        <v>199</v>
      </c>
      <c r="N13" s="632" t="s">
        <v>179</v>
      </c>
      <c r="O13" s="632" t="s">
        <v>52</v>
      </c>
      <c r="P13" s="632"/>
      <c r="Q13" s="89" t="s">
        <v>327</v>
      </c>
      <c r="R13" s="524">
        <v>650</v>
      </c>
      <c r="S13" s="525"/>
      <c r="T13" s="526">
        <v>650</v>
      </c>
      <c r="U13" s="529"/>
      <c r="V13" s="266">
        <f t="shared" si="1"/>
        <v>0</v>
      </c>
      <c r="W13" s="19"/>
      <c r="Y13" s="27"/>
      <c r="Z13" s="138"/>
    </row>
    <row r="14" spans="1:26" s="11" customFormat="1" ht="17.25" customHeight="1">
      <c r="A14" s="16"/>
      <c r="B14" s="143" t="s">
        <v>199</v>
      </c>
      <c r="C14" s="114" t="s">
        <v>175</v>
      </c>
      <c r="D14" s="106" t="s">
        <v>331</v>
      </c>
      <c r="E14" s="524">
        <v>1050</v>
      </c>
      <c r="F14" s="525"/>
      <c r="G14" s="249">
        <v>1050</v>
      </c>
      <c r="H14" s="661">
        <f t="shared" si="0"/>
        <v>0</v>
      </c>
      <c r="I14" s="662"/>
      <c r="J14" s="19"/>
      <c r="L14" s="125"/>
      <c r="M14" s="143" t="s">
        <v>199</v>
      </c>
      <c r="N14" s="632" t="s">
        <v>180</v>
      </c>
      <c r="O14" s="632" t="s">
        <v>52</v>
      </c>
      <c r="P14" s="632"/>
      <c r="Q14" s="89" t="s">
        <v>327</v>
      </c>
      <c r="R14" s="524">
        <v>1200</v>
      </c>
      <c r="S14" s="525"/>
      <c r="T14" s="526">
        <v>1200</v>
      </c>
      <c r="U14" s="529"/>
      <c r="V14" s="266">
        <f t="shared" si="1"/>
        <v>0</v>
      </c>
      <c r="W14" s="19"/>
      <c r="Y14" s="27"/>
      <c r="Z14" s="138"/>
    </row>
    <row r="15" spans="1:26" s="11" customFormat="1" ht="17.25" customHeight="1" thickBot="1">
      <c r="A15" s="17"/>
      <c r="B15" s="250"/>
      <c r="C15" s="160"/>
      <c r="D15" s="225"/>
      <c r="E15" s="532"/>
      <c r="F15" s="533"/>
      <c r="G15" s="82"/>
      <c r="H15" s="646"/>
      <c r="I15" s="647"/>
      <c r="J15" s="20"/>
      <c r="K15" s="42"/>
      <c r="L15" s="125"/>
      <c r="M15" s="143" t="s">
        <v>199</v>
      </c>
      <c r="N15" s="632" t="s">
        <v>181</v>
      </c>
      <c r="O15" s="632" t="s">
        <v>52</v>
      </c>
      <c r="P15" s="632"/>
      <c r="Q15" s="89" t="s">
        <v>327</v>
      </c>
      <c r="R15" s="524">
        <v>1750</v>
      </c>
      <c r="S15" s="525"/>
      <c r="T15" s="526">
        <v>1750</v>
      </c>
      <c r="U15" s="529"/>
      <c r="V15" s="266">
        <f t="shared" si="1"/>
        <v>0</v>
      </c>
      <c r="W15" s="19"/>
      <c r="Y15" s="27"/>
      <c r="Z15" s="138"/>
    </row>
    <row r="16" spans="1:26" s="11" customFormat="1" ht="17.25" customHeight="1" thickBot="1" thickTop="1">
      <c r="A16" s="26"/>
      <c r="B16" s="179"/>
      <c r="C16" s="180" t="s">
        <v>203</v>
      </c>
      <c r="D16" s="181"/>
      <c r="E16" s="537">
        <f>SUM(E7:F15)</f>
        <v>9250</v>
      </c>
      <c r="F16" s="538"/>
      <c r="G16" s="129">
        <f>SUM(G7:G15)</f>
        <v>9250</v>
      </c>
      <c r="H16" s="633">
        <f>SUM(H7:I15)</f>
        <v>0</v>
      </c>
      <c r="I16" s="634"/>
      <c r="J16" s="39">
        <f>SUM(J7:J14)</f>
        <v>0</v>
      </c>
      <c r="L16" s="125"/>
      <c r="M16" s="143" t="s">
        <v>199</v>
      </c>
      <c r="N16" s="632" t="s">
        <v>182</v>
      </c>
      <c r="O16" s="632" t="s">
        <v>52</v>
      </c>
      <c r="P16" s="632"/>
      <c r="Q16" s="89" t="s">
        <v>327</v>
      </c>
      <c r="R16" s="524">
        <v>550</v>
      </c>
      <c r="S16" s="525"/>
      <c r="T16" s="526">
        <v>550</v>
      </c>
      <c r="U16" s="529"/>
      <c r="V16" s="266">
        <f t="shared" si="1"/>
        <v>0</v>
      </c>
      <c r="W16" s="19"/>
      <c r="Y16" s="27"/>
      <c r="Z16" s="138"/>
    </row>
    <row r="17" spans="1:26" s="11" customFormat="1" ht="17.25" customHeight="1">
      <c r="A17" s="207"/>
      <c r="B17" s="233"/>
      <c r="C17" s="23"/>
      <c r="D17" s="234"/>
      <c r="E17" s="644"/>
      <c r="F17" s="644"/>
      <c r="G17" s="235"/>
      <c r="H17" s="235"/>
      <c r="I17" s="235"/>
      <c r="J17" s="131"/>
      <c r="L17" s="125"/>
      <c r="M17" s="143" t="s">
        <v>199</v>
      </c>
      <c r="N17" s="632" t="s">
        <v>183</v>
      </c>
      <c r="O17" s="632" t="s">
        <v>52</v>
      </c>
      <c r="P17" s="632"/>
      <c r="Q17" s="96" t="s">
        <v>331</v>
      </c>
      <c r="R17" s="524">
        <v>450</v>
      </c>
      <c r="S17" s="525"/>
      <c r="T17" s="526">
        <v>450</v>
      </c>
      <c r="U17" s="529"/>
      <c r="V17" s="266">
        <f t="shared" si="1"/>
        <v>0</v>
      </c>
      <c r="W17" s="19"/>
      <c r="Z17" s="151"/>
    </row>
    <row r="18" spans="1:26" s="11" customFormat="1" ht="17.25" customHeight="1">
      <c r="A18" s="8"/>
      <c r="B18" s="236"/>
      <c r="C18" s="237"/>
      <c r="D18" s="146"/>
      <c r="E18" s="654"/>
      <c r="F18" s="654"/>
      <c r="G18" s="147"/>
      <c r="H18" s="147"/>
      <c r="I18" s="147"/>
      <c r="J18" s="133"/>
      <c r="L18" s="125"/>
      <c r="M18" s="150"/>
      <c r="N18" s="632"/>
      <c r="O18" s="632"/>
      <c r="P18" s="632"/>
      <c r="Q18" s="91"/>
      <c r="R18" s="524">
        <f>SUM(T18:V18)</f>
        <v>0</v>
      </c>
      <c r="S18" s="525"/>
      <c r="T18" s="526"/>
      <c r="U18" s="529"/>
      <c r="V18" s="80"/>
      <c r="W18" s="19"/>
      <c r="Z18" s="151"/>
    </row>
    <row r="19" spans="1:26" s="11" customFormat="1" ht="17.25" customHeight="1" thickBot="1">
      <c r="A19" s="25" t="s">
        <v>229</v>
      </c>
      <c r="D19" s="139"/>
      <c r="E19" s="139"/>
      <c r="F19" s="140"/>
      <c r="G19" s="140"/>
      <c r="H19" s="4"/>
      <c r="I19" s="4"/>
      <c r="L19" s="125"/>
      <c r="M19" s="150"/>
      <c r="N19" s="632"/>
      <c r="O19" s="632"/>
      <c r="P19" s="632"/>
      <c r="Q19" s="91"/>
      <c r="R19" s="524">
        <f>SUM(T19:V19)</f>
        <v>0</v>
      </c>
      <c r="S19" s="525"/>
      <c r="T19" s="526"/>
      <c r="U19" s="529"/>
      <c r="V19" s="80"/>
      <c r="W19" s="19"/>
      <c r="Y19" s="27"/>
      <c r="Z19" s="138"/>
    </row>
    <row r="20" spans="1:26" s="11" customFormat="1" ht="17.25" customHeight="1">
      <c r="A20" s="36" t="s">
        <v>47</v>
      </c>
      <c r="B20" s="505" t="s">
        <v>48</v>
      </c>
      <c r="C20" s="506"/>
      <c r="D20" s="507"/>
      <c r="E20" s="508" t="s">
        <v>250</v>
      </c>
      <c r="F20" s="509"/>
      <c r="G20" s="5" t="s">
        <v>217</v>
      </c>
      <c r="H20" s="510" t="s">
        <v>249</v>
      </c>
      <c r="I20" s="511"/>
      <c r="J20" s="36" t="s">
        <v>349</v>
      </c>
      <c r="L20" s="244"/>
      <c r="M20" s="143"/>
      <c r="N20" s="632"/>
      <c r="O20" s="632"/>
      <c r="P20" s="632"/>
      <c r="Q20" s="91"/>
      <c r="R20" s="524">
        <f>SUM(T20:V20)</f>
        <v>0</v>
      </c>
      <c r="S20" s="525"/>
      <c r="T20" s="528"/>
      <c r="U20" s="529"/>
      <c r="V20" s="80"/>
      <c r="W20" s="19"/>
      <c r="Y20" s="27"/>
      <c r="Z20" s="138"/>
    </row>
    <row r="21" spans="1:26" s="11" customFormat="1" ht="17.25" customHeight="1">
      <c r="A21" s="227"/>
      <c r="B21" s="143" t="s">
        <v>199</v>
      </c>
      <c r="C21" s="189" t="s">
        <v>185</v>
      </c>
      <c r="D21" s="111" t="s">
        <v>340</v>
      </c>
      <c r="E21" s="521">
        <v>1950</v>
      </c>
      <c r="F21" s="519"/>
      <c r="G21" s="190">
        <v>1950</v>
      </c>
      <c r="H21" s="637">
        <f>SUM(E21-G21)</f>
        <v>0</v>
      </c>
      <c r="I21" s="638"/>
      <c r="J21" s="37"/>
      <c r="L21" s="16"/>
      <c r="M21" s="143"/>
      <c r="N21" s="527"/>
      <c r="O21" s="527"/>
      <c r="P21" s="527"/>
      <c r="Q21" s="91"/>
      <c r="R21" s="524">
        <f>SUM(T21:V21)</f>
        <v>0</v>
      </c>
      <c r="S21" s="525"/>
      <c r="T21" s="528"/>
      <c r="U21" s="529"/>
      <c r="V21" s="80"/>
      <c r="W21" s="19"/>
      <c r="Y21" s="27"/>
      <c r="Z21" s="138"/>
    </row>
    <row r="22" spans="1:26" s="42" customFormat="1" ht="17.25" customHeight="1" thickBot="1">
      <c r="A22" s="229"/>
      <c r="B22" s="143" t="s">
        <v>199</v>
      </c>
      <c r="C22" s="114" t="s">
        <v>186</v>
      </c>
      <c r="D22" s="89" t="s">
        <v>327</v>
      </c>
      <c r="E22" s="524">
        <v>100</v>
      </c>
      <c r="F22" s="525"/>
      <c r="G22" s="6">
        <v>100</v>
      </c>
      <c r="H22" s="661">
        <f aca="true" t="shared" si="2" ref="H22:H27">SUM(E22-G22)</f>
        <v>0</v>
      </c>
      <c r="I22" s="662"/>
      <c r="J22" s="19"/>
      <c r="L22" s="17"/>
      <c r="M22" s="223"/>
      <c r="N22" s="534"/>
      <c r="O22" s="534"/>
      <c r="P22" s="534"/>
      <c r="Q22" s="226"/>
      <c r="R22" s="532"/>
      <c r="S22" s="533"/>
      <c r="T22" s="530"/>
      <c r="U22" s="531"/>
      <c r="V22" s="209"/>
      <c r="W22" s="20"/>
      <c r="Y22" s="27"/>
      <c r="Z22" s="138"/>
    </row>
    <row r="23" spans="1:26" s="42" customFormat="1" ht="17.25" customHeight="1" thickBot="1" thickTop="1">
      <c r="A23" s="19"/>
      <c r="B23" s="143" t="s">
        <v>199</v>
      </c>
      <c r="C23" s="114" t="s">
        <v>187</v>
      </c>
      <c r="D23" s="89" t="s">
        <v>327</v>
      </c>
      <c r="E23" s="524">
        <v>3700</v>
      </c>
      <c r="F23" s="525"/>
      <c r="G23" s="6">
        <v>3700</v>
      </c>
      <c r="H23" s="661">
        <f t="shared" si="2"/>
        <v>0</v>
      </c>
      <c r="I23" s="662"/>
      <c r="J23" s="19"/>
      <c r="L23" s="26"/>
      <c r="M23" s="251"/>
      <c r="N23" s="544" t="s">
        <v>300</v>
      </c>
      <c r="O23" s="544"/>
      <c r="P23" s="544"/>
      <c r="Q23" s="145"/>
      <c r="R23" s="542">
        <f>SUM(R7:S22)</f>
        <v>20900</v>
      </c>
      <c r="S23" s="543"/>
      <c r="T23" s="540">
        <f>SUM(T7:U22)</f>
        <v>20900</v>
      </c>
      <c r="U23" s="541"/>
      <c r="V23" s="194">
        <f>SUM(V7:V22)</f>
        <v>0</v>
      </c>
      <c r="W23" s="39">
        <f>SUM(W7:W21)</f>
        <v>0</v>
      </c>
      <c r="Y23" s="27"/>
      <c r="Z23" s="138"/>
    </row>
    <row r="24" spans="1:26" s="11" customFormat="1" ht="17.25" customHeight="1">
      <c r="A24" s="19"/>
      <c r="B24" s="143" t="s">
        <v>199</v>
      </c>
      <c r="C24" s="114" t="s">
        <v>188</v>
      </c>
      <c r="D24" s="89" t="s">
        <v>327</v>
      </c>
      <c r="E24" s="524">
        <v>350</v>
      </c>
      <c r="F24" s="525"/>
      <c r="G24" s="6">
        <v>350</v>
      </c>
      <c r="H24" s="661">
        <f t="shared" si="2"/>
        <v>0</v>
      </c>
      <c r="I24" s="662"/>
      <c r="J24" s="19"/>
      <c r="Y24" s="27"/>
      <c r="Z24" s="138"/>
    </row>
    <row r="25" spans="1:10" s="11" customFormat="1" ht="17.25" customHeight="1">
      <c r="A25" s="230"/>
      <c r="B25" s="143" t="s">
        <v>199</v>
      </c>
      <c r="C25" s="114" t="s">
        <v>189</v>
      </c>
      <c r="D25" s="89" t="s">
        <v>327</v>
      </c>
      <c r="E25" s="524">
        <v>150</v>
      </c>
      <c r="F25" s="525"/>
      <c r="G25" s="6">
        <v>150</v>
      </c>
      <c r="H25" s="661">
        <f t="shared" si="2"/>
        <v>0</v>
      </c>
      <c r="I25" s="662"/>
      <c r="J25" s="19"/>
    </row>
    <row r="26" spans="1:10" s="11" customFormat="1" ht="17.25" customHeight="1">
      <c r="A26" s="16"/>
      <c r="B26" s="143" t="s">
        <v>199</v>
      </c>
      <c r="C26" s="114" t="s">
        <v>190</v>
      </c>
      <c r="D26" s="112" t="s">
        <v>344</v>
      </c>
      <c r="E26" s="524">
        <v>100</v>
      </c>
      <c r="F26" s="525"/>
      <c r="G26" s="6">
        <v>100</v>
      </c>
      <c r="H26" s="661">
        <f t="shared" si="2"/>
        <v>0</v>
      </c>
      <c r="I26" s="662"/>
      <c r="J26" s="19"/>
    </row>
    <row r="27" spans="1:15" s="11" customFormat="1" ht="17.25" customHeight="1">
      <c r="A27" s="16"/>
      <c r="B27" s="143" t="s">
        <v>199</v>
      </c>
      <c r="C27" s="114" t="s">
        <v>191</v>
      </c>
      <c r="D27" s="112" t="s">
        <v>344</v>
      </c>
      <c r="E27" s="524">
        <v>100</v>
      </c>
      <c r="F27" s="525"/>
      <c r="G27" s="249">
        <v>100</v>
      </c>
      <c r="H27" s="661">
        <f t="shared" si="2"/>
        <v>0</v>
      </c>
      <c r="I27" s="662"/>
      <c r="J27" s="19"/>
      <c r="M27" s="146"/>
      <c r="N27" s="654"/>
      <c r="O27" s="654"/>
    </row>
    <row r="28" spans="1:15" s="11" customFormat="1" ht="17.25" customHeight="1" thickBot="1">
      <c r="A28" s="17"/>
      <c r="B28" s="232"/>
      <c r="C28" s="184"/>
      <c r="D28" s="18"/>
      <c r="E28" s="532"/>
      <c r="F28" s="533"/>
      <c r="G28" s="126"/>
      <c r="H28" s="646"/>
      <c r="I28" s="647"/>
      <c r="J28" s="20"/>
      <c r="L28" s="252" t="s">
        <v>0</v>
      </c>
      <c r="M28" s="133"/>
      <c r="N28" s="133"/>
      <c r="O28" s="133"/>
    </row>
    <row r="29" spans="1:15" s="11" customFormat="1" ht="17.25" customHeight="1" thickBot="1" thickTop="1">
      <c r="A29" s="26"/>
      <c r="B29" s="179"/>
      <c r="C29" s="180" t="s">
        <v>204</v>
      </c>
      <c r="D29" s="181"/>
      <c r="E29" s="537">
        <f>SUM(E21:F28)</f>
        <v>6450</v>
      </c>
      <c r="F29" s="538"/>
      <c r="G29" s="129">
        <f>SUM(G21:G28)</f>
        <v>6450</v>
      </c>
      <c r="H29" s="633">
        <f>SUM(H21:I28)</f>
        <v>0</v>
      </c>
      <c r="I29" s="634"/>
      <c r="J29" s="39">
        <f>SUM(J21:J27)</f>
        <v>0</v>
      </c>
      <c r="L29" s="248" t="s">
        <v>320</v>
      </c>
      <c r="M29" s="133"/>
      <c r="N29" s="133"/>
      <c r="O29" s="133"/>
    </row>
    <row r="30" spans="1:23" s="11" customFormat="1" ht="17.25" customHeight="1">
      <c r="A30" s="8"/>
      <c r="B30" s="242"/>
      <c r="G30" s="133"/>
      <c r="H30" s="133"/>
      <c r="I30" s="133"/>
      <c r="J30" s="133"/>
      <c r="L30" s="135"/>
      <c r="M30" s="133"/>
      <c r="N30" s="133"/>
      <c r="O30" s="133"/>
      <c r="P30" s="135"/>
      <c r="Q30" s="135"/>
      <c r="R30" s="135"/>
      <c r="S30" s="135"/>
      <c r="T30" s="135"/>
      <c r="U30" s="135"/>
      <c r="V30" s="135"/>
      <c r="W30" s="135"/>
    </row>
    <row r="31" spans="1:23" s="11" customFormat="1" ht="17.25" customHeight="1">
      <c r="A31" s="27"/>
      <c r="B31" s="133"/>
      <c r="G31" s="133"/>
      <c r="H31" s="133"/>
      <c r="I31" s="133"/>
      <c r="J31" s="133"/>
      <c r="L31" s="248"/>
      <c r="M31" s="41"/>
      <c r="N31" s="41"/>
      <c r="O31" s="41"/>
      <c r="P31" s="41"/>
      <c r="Q31" s="41"/>
      <c r="R31" s="41"/>
      <c r="S31" s="41"/>
      <c r="T31" s="41"/>
      <c r="U31" s="41"/>
      <c r="V31" s="41"/>
      <c r="W31" s="41"/>
    </row>
    <row r="32" spans="12:23" s="11" customFormat="1" ht="17.25" customHeight="1">
      <c r="L32" s="41"/>
      <c r="N32" s="135"/>
      <c r="O32" s="41"/>
      <c r="P32" s="41"/>
      <c r="Q32" s="41"/>
      <c r="R32" s="41"/>
      <c r="S32" s="41"/>
      <c r="T32" s="41"/>
      <c r="U32" s="41"/>
      <c r="V32" s="41"/>
      <c r="W32" s="41"/>
    </row>
    <row r="33" spans="4:23" s="11" customFormat="1" ht="17.25" customHeight="1">
      <c r="D33" s="8"/>
      <c r="E33" s="8"/>
      <c r="G33" s="133"/>
      <c r="L33" s="41"/>
      <c r="N33" s="135"/>
      <c r="O33" s="41"/>
      <c r="P33" s="41"/>
      <c r="Q33" s="41"/>
      <c r="R33" s="41"/>
      <c r="S33" s="41"/>
      <c r="T33" s="41"/>
      <c r="U33" s="41"/>
      <c r="V33" s="41"/>
      <c r="W33" s="41"/>
    </row>
    <row r="34" spans="1:23" s="11" customFormat="1" ht="17.25" customHeight="1">
      <c r="A34" s="41"/>
      <c r="B34" s="41"/>
      <c r="C34" s="41"/>
      <c r="D34" s="41"/>
      <c r="E34" s="41"/>
      <c r="F34" s="41"/>
      <c r="G34" s="41"/>
      <c r="H34" s="41"/>
      <c r="I34" s="41"/>
      <c r="J34" s="41"/>
      <c r="L34" s="41"/>
      <c r="N34" s="135"/>
      <c r="O34" s="41"/>
      <c r="P34" s="41"/>
      <c r="Q34" s="41"/>
      <c r="R34" s="41"/>
      <c r="S34" s="41"/>
      <c r="T34" s="41"/>
      <c r="U34" s="41"/>
      <c r="V34" s="41"/>
      <c r="W34" s="41"/>
    </row>
    <row r="35" spans="1:23" s="11" customFormat="1" ht="12.75" customHeight="1">
      <c r="A35" s="41"/>
      <c r="B35" s="41"/>
      <c r="C35" s="41"/>
      <c r="D35" s="41"/>
      <c r="E35" s="41"/>
      <c r="F35" s="41"/>
      <c r="G35" s="41"/>
      <c r="H35" s="41"/>
      <c r="I35" s="41"/>
      <c r="J35" s="41"/>
      <c r="L35" s="41"/>
      <c r="M35" s="135"/>
      <c r="N35" s="135"/>
      <c r="O35" s="41"/>
      <c r="P35" s="41"/>
      <c r="Q35" s="41"/>
      <c r="R35" s="41"/>
      <c r="S35" s="41"/>
      <c r="T35" s="41"/>
      <c r="U35" s="41"/>
      <c r="V35" s="41"/>
      <c r="W35" s="41"/>
    </row>
    <row r="36" spans="1:23" s="11" customFormat="1" ht="12.75" customHeight="1">
      <c r="A36" s="41"/>
      <c r="B36" s="41"/>
      <c r="C36" s="41"/>
      <c r="D36" s="41"/>
      <c r="E36" s="41"/>
      <c r="F36" s="41"/>
      <c r="G36" s="41"/>
      <c r="H36" s="41"/>
      <c r="I36" s="41"/>
      <c r="J36" s="41"/>
      <c r="L36" s="41"/>
      <c r="M36" s="41"/>
      <c r="N36" s="41"/>
      <c r="O36" s="41"/>
      <c r="P36" s="41"/>
      <c r="Q36" s="41"/>
      <c r="R36" s="41"/>
      <c r="S36" s="41"/>
      <c r="T36" s="41"/>
      <c r="U36" s="41"/>
      <c r="V36" s="41"/>
      <c r="W36" s="41"/>
    </row>
    <row r="37" spans="1:23" s="11" customFormat="1" ht="12.75" customHeight="1">
      <c r="A37" s="41"/>
      <c r="B37" s="41"/>
      <c r="C37" s="41"/>
      <c r="D37" s="41"/>
      <c r="E37" s="41"/>
      <c r="F37" s="41"/>
      <c r="G37" s="41"/>
      <c r="H37" s="41"/>
      <c r="I37" s="41"/>
      <c r="J37" s="41"/>
      <c r="L37" s="41"/>
      <c r="M37" s="41"/>
      <c r="N37" s="41"/>
      <c r="O37" s="41"/>
      <c r="P37" s="41"/>
      <c r="Q37" s="41"/>
      <c r="R37" s="41"/>
      <c r="S37" s="41"/>
      <c r="T37" s="41"/>
      <c r="U37" s="41"/>
      <c r="V37" s="41"/>
      <c r="W37" s="41"/>
    </row>
    <row r="38" spans="1:23" s="135" customFormat="1" ht="12.75" customHeight="1">
      <c r="A38" s="41"/>
      <c r="B38" s="41"/>
      <c r="C38" s="41"/>
      <c r="D38" s="41"/>
      <c r="E38" s="41"/>
      <c r="F38" s="41"/>
      <c r="G38" s="41"/>
      <c r="H38" s="41"/>
      <c r="I38" s="41"/>
      <c r="J38" s="41"/>
      <c r="L38" s="41"/>
      <c r="M38" s="41"/>
      <c r="N38" s="41"/>
      <c r="O38" s="41"/>
      <c r="P38" s="41"/>
      <c r="Q38" s="41"/>
      <c r="R38" s="41"/>
      <c r="S38" s="41"/>
      <c r="T38" s="41"/>
      <c r="U38" s="41"/>
      <c r="V38" s="41"/>
      <c r="W38" s="41"/>
    </row>
    <row r="39" spans="3:7" ht="12.75" customHeight="1">
      <c r="C39" s="41"/>
      <c r="D39" s="41"/>
      <c r="E39" s="41"/>
      <c r="F39" s="41"/>
      <c r="G39" s="41"/>
    </row>
    <row r="40" spans="3:7" ht="12.75" customHeight="1">
      <c r="C40" s="41"/>
      <c r="D40" s="41"/>
      <c r="E40" s="41"/>
      <c r="F40" s="41"/>
      <c r="G40" s="41"/>
    </row>
    <row r="41" spans="3:7" ht="12.75" customHeight="1">
      <c r="C41" s="41"/>
      <c r="D41" s="41"/>
      <c r="E41" s="41"/>
      <c r="F41" s="41"/>
      <c r="G41" s="41"/>
    </row>
    <row r="42" spans="3:7" ht="12.75" customHeight="1">
      <c r="C42" s="41"/>
      <c r="D42" s="41"/>
      <c r="E42" s="41"/>
      <c r="F42" s="41"/>
      <c r="G42" s="41"/>
    </row>
    <row r="43" spans="3:7" ht="12.75" customHeight="1">
      <c r="C43" s="41"/>
      <c r="D43" s="41"/>
      <c r="E43" s="41"/>
      <c r="F43" s="41"/>
      <c r="G43" s="41"/>
    </row>
    <row r="44" spans="3:7" ht="12.75" customHeight="1">
      <c r="C44" s="41"/>
      <c r="D44" s="41"/>
      <c r="E44" s="41"/>
      <c r="F44" s="41"/>
      <c r="G44" s="41"/>
    </row>
    <row r="45" spans="3:7" ht="12.75" customHeight="1">
      <c r="C45" s="41"/>
      <c r="D45" s="41"/>
      <c r="E45" s="41"/>
      <c r="F45" s="41"/>
      <c r="G45" s="41"/>
    </row>
    <row r="51" ht="13.5" customHeight="1"/>
  </sheetData>
  <sheetProtection/>
  <mergeCells count="114">
    <mergeCell ref="D2:G2"/>
    <mergeCell ref="B6:D6"/>
    <mergeCell ref="F1:T1"/>
    <mergeCell ref="T6:U6"/>
    <mergeCell ref="H6:I6"/>
    <mergeCell ref="H2:I2"/>
    <mergeCell ref="H3:I3"/>
    <mergeCell ref="O2:S2"/>
    <mergeCell ref="E6:F6"/>
    <mergeCell ref="J3:S3"/>
    <mergeCell ref="V3:W3"/>
    <mergeCell ref="T7:U7"/>
    <mergeCell ref="V2:W2"/>
    <mergeCell ref="T3:U3"/>
    <mergeCell ref="J2:M2"/>
    <mergeCell ref="R7:S7"/>
    <mergeCell ref="R6:S6"/>
    <mergeCell ref="T8:U8"/>
    <mergeCell ref="A2:B2"/>
    <mergeCell ref="E8:F8"/>
    <mergeCell ref="N8:P8"/>
    <mergeCell ref="R8:S8"/>
    <mergeCell ref="M6:Q6"/>
    <mergeCell ref="A3:B3"/>
    <mergeCell ref="C3:G3"/>
    <mergeCell ref="H9:I9"/>
    <mergeCell ref="H10:I10"/>
    <mergeCell ref="E7:F7"/>
    <mergeCell ref="N7:P7"/>
    <mergeCell ref="H7:I7"/>
    <mergeCell ref="H8:I8"/>
    <mergeCell ref="H12:I12"/>
    <mergeCell ref="E9:F9"/>
    <mergeCell ref="N9:P9"/>
    <mergeCell ref="R9:S9"/>
    <mergeCell ref="T9:U9"/>
    <mergeCell ref="E10:F10"/>
    <mergeCell ref="N10:P10"/>
    <mergeCell ref="R10:S10"/>
    <mergeCell ref="T10:U10"/>
    <mergeCell ref="H11:I11"/>
    <mergeCell ref="H13:I13"/>
    <mergeCell ref="R16:S16"/>
    <mergeCell ref="E11:F11"/>
    <mergeCell ref="N11:P11"/>
    <mergeCell ref="R11:S11"/>
    <mergeCell ref="T11:U11"/>
    <mergeCell ref="E12:F12"/>
    <mergeCell ref="N12:P12"/>
    <mergeCell ref="R12:S12"/>
    <mergeCell ref="T12:U12"/>
    <mergeCell ref="E16:F16"/>
    <mergeCell ref="N16:P16"/>
    <mergeCell ref="T16:U16"/>
    <mergeCell ref="R15:S15"/>
    <mergeCell ref="H14:I14"/>
    <mergeCell ref="H15:I15"/>
    <mergeCell ref="H16:I16"/>
    <mergeCell ref="T15:U15"/>
    <mergeCell ref="E13:F13"/>
    <mergeCell ref="E14:F14"/>
    <mergeCell ref="E15:F15"/>
    <mergeCell ref="N13:P13"/>
    <mergeCell ref="R13:S13"/>
    <mergeCell ref="T13:U13"/>
    <mergeCell ref="N14:P14"/>
    <mergeCell ref="R14:S14"/>
    <mergeCell ref="T14:U14"/>
    <mergeCell ref="N15:P15"/>
    <mergeCell ref="N17:P17"/>
    <mergeCell ref="T17:U17"/>
    <mergeCell ref="E18:F18"/>
    <mergeCell ref="N18:P18"/>
    <mergeCell ref="T18:U18"/>
    <mergeCell ref="R17:S17"/>
    <mergeCell ref="R18:S18"/>
    <mergeCell ref="R21:S21"/>
    <mergeCell ref="N20:P20"/>
    <mergeCell ref="R20:S20"/>
    <mergeCell ref="T20:U20"/>
    <mergeCell ref="E17:F17"/>
    <mergeCell ref="N19:P19"/>
    <mergeCell ref="H20:I20"/>
    <mergeCell ref="T19:U19"/>
    <mergeCell ref="E20:F20"/>
    <mergeCell ref="R19:S19"/>
    <mergeCell ref="E25:F25"/>
    <mergeCell ref="N23:P23"/>
    <mergeCell ref="E23:F23"/>
    <mergeCell ref="B20:D20"/>
    <mergeCell ref="H25:I25"/>
    <mergeCell ref="H26:I26"/>
    <mergeCell ref="E22:F22"/>
    <mergeCell ref="H21:I21"/>
    <mergeCell ref="H22:I22"/>
    <mergeCell ref="E21:F21"/>
    <mergeCell ref="E26:F26"/>
    <mergeCell ref="E27:F27"/>
    <mergeCell ref="E28:F28"/>
    <mergeCell ref="N27:O27"/>
    <mergeCell ref="E29:F29"/>
    <mergeCell ref="H27:I27"/>
    <mergeCell ref="H28:I28"/>
    <mergeCell ref="H29:I29"/>
    <mergeCell ref="T21:U21"/>
    <mergeCell ref="E24:F24"/>
    <mergeCell ref="N22:P22"/>
    <mergeCell ref="R22:S22"/>
    <mergeCell ref="T22:U22"/>
    <mergeCell ref="H23:I23"/>
    <mergeCell ref="H24:I24"/>
    <mergeCell ref="T23:U23"/>
    <mergeCell ref="R23:S23"/>
    <mergeCell ref="N21:P21"/>
  </mergeCells>
  <printOptions horizontalCentered="1"/>
  <pageMargins left="0.4724409448818898" right="0.35433070866141736" top="0.4330708661417323" bottom="0.1968503937007874" header="0.15748031496062992" footer="0.1968503937007874"/>
  <pageSetup horizontalDpi="300" verticalDpi="300" orientation="landscape" paperSize="9" r:id="rId1"/>
  <headerFooter alignWithMargins="0">
    <oddHeader>&amp;C&amp;"ＭＳ Ｐゴシック,太字"&amp;14
</oddHeader>
    <oddFooter>&amp;L&amp;8　　　　　　　　　　　　　　　　　　　　     　※C…中日､N…日経､G…岐阜､A…朝日､M…毎日､Y…読売を含みます&amp;R㈱中日岐阜サービスセンター
</oddFooter>
  </headerFooter>
</worksheet>
</file>

<file path=xl/worksheets/sheet2.xml><?xml version="1.0" encoding="utf-8"?>
<worksheet xmlns="http://schemas.openxmlformats.org/spreadsheetml/2006/main" xmlns:r="http://schemas.openxmlformats.org/officeDocument/2006/relationships">
  <sheetPr>
    <tabColor rgb="FFFF0000"/>
  </sheetPr>
  <dimension ref="B2:AB30"/>
  <sheetViews>
    <sheetView view="pageBreakPreview" zoomScaleSheetLayoutView="100" zoomScalePageLayoutView="0" workbookViewId="0" topLeftCell="A1">
      <selection activeCell="Q9" sqref="Q9:V9"/>
    </sheetView>
  </sheetViews>
  <sheetFormatPr defaultColWidth="19.00390625" defaultRowHeight="13.5"/>
  <cols>
    <col min="1" max="1" width="0.875" style="283" customWidth="1"/>
    <col min="2" max="2" width="13.50390625" style="283" customWidth="1"/>
    <col min="3" max="3" width="8.00390625" style="283" customWidth="1"/>
    <col min="4" max="4" width="4.125" style="283" customWidth="1"/>
    <col min="5" max="5" width="24.00390625" style="283" customWidth="1"/>
    <col min="6" max="6" width="11.875" style="283" customWidth="1"/>
    <col min="7" max="7" width="5.625" style="283" customWidth="1"/>
    <col min="8" max="8" width="2.75390625" style="283" customWidth="1"/>
    <col min="9" max="9" width="5.50390625" style="283" customWidth="1"/>
    <col min="10" max="10" width="1.75390625" style="283" customWidth="1"/>
    <col min="11" max="11" width="7.00390625" style="283" customWidth="1"/>
    <col min="12" max="12" width="2.75390625" style="284" customWidth="1"/>
    <col min="13" max="13" width="1.875" style="284" customWidth="1"/>
    <col min="14" max="14" width="2.625" style="284" customWidth="1"/>
    <col min="15" max="15" width="5.125" style="284" customWidth="1"/>
    <col min="16" max="16" width="4.875" style="284" customWidth="1"/>
    <col min="17" max="17" width="1.75390625" style="284" customWidth="1"/>
    <col min="18" max="18" width="2.25390625" style="284" customWidth="1"/>
    <col min="19" max="19" width="3.00390625" style="284" customWidth="1"/>
    <col min="20" max="20" width="2.50390625" style="284" customWidth="1"/>
    <col min="21" max="21" width="1.75390625" style="284" customWidth="1"/>
    <col min="22" max="22" width="5.375" style="283" customWidth="1"/>
    <col min="23" max="23" width="7.875" style="283" customWidth="1"/>
    <col min="24" max="24" width="6.875" style="283" customWidth="1"/>
    <col min="25" max="25" width="7.25390625" style="283" customWidth="1"/>
    <col min="26" max="16384" width="19.00390625" style="283" customWidth="1"/>
  </cols>
  <sheetData>
    <row r="1" ht="10.5" customHeight="1"/>
    <row r="2" spans="3:25" s="299" customFormat="1" ht="25.5" customHeight="1">
      <c r="C2" s="405"/>
      <c r="D2" s="405"/>
      <c r="E2" s="409" t="s">
        <v>487</v>
      </c>
      <c r="F2" s="408" t="s">
        <v>486</v>
      </c>
      <c r="G2" s="408"/>
      <c r="H2" s="408"/>
      <c r="I2" s="408"/>
      <c r="J2" s="408"/>
      <c r="K2" s="408"/>
      <c r="L2" s="408"/>
      <c r="M2" s="408"/>
      <c r="N2" s="408"/>
      <c r="O2" s="408"/>
      <c r="P2" s="408"/>
      <c r="Q2" s="405"/>
      <c r="R2" s="405"/>
      <c r="S2" s="405"/>
      <c r="T2" s="405"/>
      <c r="U2" s="405"/>
      <c r="V2" s="405"/>
      <c r="W2" s="405"/>
      <c r="X2" s="405"/>
      <c r="Y2" s="405"/>
    </row>
    <row r="3" spans="2:25" s="299" customFormat="1" ht="25.5" customHeight="1">
      <c r="B3" s="406"/>
      <c r="C3" s="406"/>
      <c r="D3" s="406"/>
      <c r="E3" s="406"/>
      <c r="F3" s="406"/>
      <c r="G3" s="406"/>
      <c r="H3" s="406"/>
      <c r="I3" s="406"/>
      <c r="J3" s="406"/>
      <c r="K3" s="406"/>
      <c r="L3" s="406"/>
      <c r="M3" s="406"/>
      <c r="N3" s="406"/>
      <c r="O3" s="406"/>
      <c r="P3" s="406"/>
      <c r="Q3" s="406"/>
      <c r="R3" s="406"/>
      <c r="S3" s="406"/>
      <c r="T3" s="406"/>
      <c r="U3" s="406"/>
      <c r="V3" s="406"/>
      <c r="W3" s="406"/>
      <c r="X3" s="406"/>
      <c r="Y3" s="406"/>
    </row>
    <row r="4" spans="2:25" s="299" customFormat="1" ht="25.5" customHeight="1">
      <c r="B4" s="398"/>
      <c r="C4" s="398"/>
      <c r="D4" s="398"/>
      <c r="E4" s="398"/>
      <c r="G4" s="384"/>
      <c r="J4" s="258"/>
      <c r="K4" s="301"/>
      <c r="L4" s="301"/>
      <c r="M4" s="300"/>
      <c r="N4" s="300"/>
      <c r="O4" s="300"/>
      <c r="P4" s="300"/>
      <c r="Q4" s="300"/>
      <c r="R4" s="300"/>
      <c r="S4" s="300"/>
      <c r="T4" s="300"/>
      <c r="U4" s="300"/>
      <c r="X4" s="486">
        <v>43102</v>
      </c>
      <c r="Y4" s="486"/>
    </row>
    <row r="5" spans="2:25" ht="25.5" customHeight="1">
      <c r="B5" s="290" t="s">
        <v>243</v>
      </c>
      <c r="C5" s="488"/>
      <c r="D5" s="489"/>
      <c r="E5" s="489"/>
      <c r="F5" s="419"/>
      <c r="G5" s="447" t="s">
        <v>367</v>
      </c>
      <c r="H5" s="448"/>
      <c r="I5" s="482"/>
      <c r="J5" s="485"/>
      <c r="K5" s="480"/>
      <c r="L5" s="480"/>
      <c r="M5" s="480"/>
      <c r="N5" s="480"/>
      <c r="O5" s="480"/>
      <c r="P5" s="480"/>
      <c r="Q5" s="480"/>
      <c r="R5" s="480"/>
      <c r="S5" s="480"/>
      <c r="T5" s="480"/>
      <c r="U5" s="480"/>
      <c r="V5" s="481"/>
      <c r="W5" s="296" t="s">
        <v>377</v>
      </c>
      <c r="X5" s="448"/>
      <c r="Y5" s="482"/>
    </row>
    <row r="6" spans="2:25" ht="25.5" customHeight="1">
      <c r="B6" s="298" t="s">
        <v>313</v>
      </c>
      <c r="C6" s="469"/>
      <c r="D6" s="470"/>
      <c r="E6" s="470"/>
      <c r="F6" s="471"/>
      <c r="G6" s="448" t="s">
        <v>376</v>
      </c>
      <c r="H6" s="448"/>
      <c r="I6" s="482"/>
      <c r="J6" s="485"/>
      <c r="K6" s="480"/>
      <c r="L6" s="480"/>
      <c r="M6" s="480"/>
      <c r="N6" s="480"/>
      <c r="O6" s="480"/>
      <c r="P6" s="297" t="s">
        <v>375</v>
      </c>
      <c r="Q6" s="480"/>
      <c r="R6" s="480"/>
      <c r="S6" s="480"/>
      <c r="T6" s="480"/>
      <c r="U6" s="480"/>
      <c r="V6" s="481"/>
      <c r="W6" s="296" t="s">
        <v>46</v>
      </c>
      <c r="X6" s="483"/>
      <c r="Y6" s="484"/>
    </row>
    <row r="7" spans="2:25" ht="10.5" customHeight="1">
      <c r="B7" s="385"/>
      <c r="C7" s="272"/>
      <c r="D7" s="272"/>
      <c r="E7" s="272"/>
      <c r="F7" s="272"/>
      <c r="G7" s="386"/>
      <c r="H7" s="386"/>
      <c r="I7" s="386"/>
      <c r="J7" s="387"/>
      <c r="K7" s="387"/>
      <c r="L7" s="387"/>
      <c r="M7" s="387"/>
      <c r="N7" s="387"/>
      <c r="O7" s="387"/>
      <c r="P7" s="388"/>
      <c r="Q7" s="387"/>
      <c r="R7" s="387"/>
      <c r="S7" s="387"/>
      <c r="T7" s="387"/>
      <c r="U7" s="387"/>
      <c r="V7" s="389"/>
      <c r="W7" s="383"/>
      <c r="X7" s="390"/>
      <c r="Y7" s="391"/>
    </row>
    <row r="8" spans="2:25" ht="18" customHeight="1" thickBot="1">
      <c r="B8" s="295"/>
      <c r="C8" s="292"/>
      <c r="D8" s="292"/>
      <c r="E8" s="292"/>
      <c r="F8" s="294"/>
      <c r="G8" s="294"/>
      <c r="H8" s="294"/>
      <c r="I8" s="294"/>
      <c r="J8" s="293"/>
      <c r="K8" s="292"/>
      <c r="L8" s="291"/>
      <c r="M8" s="291"/>
      <c r="N8" s="291"/>
      <c r="U8" s="291"/>
      <c r="V8" s="663" t="s">
        <v>491</v>
      </c>
      <c r="W8" s="487"/>
      <c r="X8" s="487"/>
      <c r="Y8" s="487"/>
    </row>
    <row r="9" spans="4:27" s="280" customFormat="1" ht="25.5" customHeight="1" thickBot="1">
      <c r="D9" s="476" t="s">
        <v>368</v>
      </c>
      <c r="E9" s="458"/>
      <c r="F9" s="422" t="s">
        <v>250</v>
      </c>
      <c r="G9" s="423"/>
      <c r="H9" s="472" t="s">
        <v>217</v>
      </c>
      <c r="I9" s="472"/>
      <c r="J9" s="472"/>
      <c r="K9" s="472"/>
      <c r="L9" s="472" t="s">
        <v>249</v>
      </c>
      <c r="M9" s="472"/>
      <c r="N9" s="472"/>
      <c r="O9" s="472"/>
      <c r="P9" s="472"/>
      <c r="Q9" s="458" t="s">
        <v>349</v>
      </c>
      <c r="R9" s="458"/>
      <c r="S9" s="458"/>
      <c r="T9" s="458"/>
      <c r="U9" s="458"/>
      <c r="V9" s="458"/>
      <c r="W9" s="458"/>
      <c r="X9" s="458"/>
      <c r="Y9" s="459"/>
      <c r="Z9" s="4"/>
      <c r="AA9" s="115"/>
    </row>
    <row r="10" spans="4:25" s="280" customFormat="1" ht="25.5" customHeight="1">
      <c r="D10" s="477" t="s">
        <v>369</v>
      </c>
      <c r="E10" s="478"/>
      <c r="F10" s="479">
        <f>SUM(H10:P10)</f>
        <v>137250</v>
      </c>
      <c r="G10" s="479"/>
      <c r="H10" s="479">
        <f>SUM('第二週【明細】'!G7:G39)</f>
        <v>62700</v>
      </c>
      <c r="I10" s="479"/>
      <c r="J10" s="479"/>
      <c r="K10" s="479"/>
      <c r="L10" s="430">
        <f>SUM('第二週【明細】'!H7:I39)</f>
        <v>74550</v>
      </c>
      <c r="M10" s="430"/>
      <c r="N10" s="430"/>
      <c r="O10" s="430"/>
      <c r="P10" s="430"/>
      <c r="Q10" s="439"/>
      <c r="R10" s="439"/>
      <c r="S10" s="439"/>
      <c r="T10" s="439"/>
      <c r="U10" s="439"/>
      <c r="V10" s="439"/>
      <c r="W10" s="462"/>
      <c r="X10" s="462"/>
      <c r="Y10" s="463"/>
    </row>
    <row r="11" spans="4:25" s="280" customFormat="1" ht="25.5" customHeight="1">
      <c r="D11" s="433" t="s">
        <v>370</v>
      </c>
      <c r="E11" s="434"/>
      <c r="F11" s="431">
        <f>H11+L11</f>
        <v>2500</v>
      </c>
      <c r="G11" s="431"/>
      <c r="H11" s="426">
        <f>SUM('第二週【明細】'!G40)</f>
        <v>900</v>
      </c>
      <c r="I11" s="426"/>
      <c r="J11" s="426"/>
      <c r="K11" s="426"/>
      <c r="L11" s="431">
        <f>SUM('第二週【明細】'!H40)</f>
        <v>1600</v>
      </c>
      <c r="M11" s="431"/>
      <c r="N11" s="431"/>
      <c r="O11" s="431"/>
      <c r="P11" s="431"/>
      <c r="Q11" s="440"/>
      <c r="R11" s="440"/>
      <c r="S11" s="440"/>
      <c r="T11" s="440"/>
      <c r="U11" s="440"/>
      <c r="V11" s="440"/>
      <c r="W11" s="464"/>
      <c r="X11" s="464"/>
      <c r="Y11" s="465"/>
    </row>
    <row r="12" spans="4:25" s="280" customFormat="1" ht="25.5" customHeight="1">
      <c r="D12" s="435" t="s">
        <v>371</v>
      </c>
      <c r="E12" s="436"/>
      <c r="F12" s="425">
        <f>H12+L12</f>
        <v>3900</v>
      </c>
      <c r="G12" s="425"/>
      <c r="H12" s="425">
        <f>SUM('第二週【明細】'!G41)</f>
        <v>1300</v>
      </c>
      <c r="I12" s="425"/>
      <c r="J12" s="425"/>
      <c r="K12" s="425"/>
      <c r="L12" s="432">
        <f>SUM('第二週【明細】'!H41)</f>
        <v>2600</v>
      </c>
      <c r="M12" s="432"/>
      <c r="N12" s="432"/>
      <c r="O12" s="432"/>
      <c r="P12" s="432"/>
      <c r="Q12" s="473"/>
      <c r="R12" s="473"/>
      <c r="S12" s="473"/>
      <c r="T12" s="473"/>
      <c r="U12" s="473"/>
      <c r="V12" s="473"/>
      <c r="W12" s="474"/>
      <c r="X12" s="474"/>
      <c r="Y12" s="475"/>
    </row>
    <row r="13" spans="4:25" s="280" customFormat="1" ht="25.5" customHeight="1">
      <c r="D13" s="418" t="s">
        <v>451</v>
      </c>
      <c r="E13" s="419"/>
      <c r="F13" s="456">
        <f>F10+F11+F12</f>
        <v>143650</v>
      </c>
      <c r="G13" s="457"/>
      <c r="H13" s="456">
        <f>H10+H11+H12</f>
        <v>64900</v>
      </c>
      <c r="I13" s="490"/>
      <c r="J13" s="490"/>
      <c r="K13" s="457"/>
      <c r="L13" s="456">
        <f>L10+L11+L12</f>
        <v>78750</v>
      </c>
      <c r="M13" s="490"/>
      <c r="N13" s="490"/>
      <c r="O13" s="490"/>
      <c r="P13" s="457"/>
      <c r="Q13" s="466">
        <f>'第二週【明細】'!J42</f>
        <v>0</v>
      </c>
      <c r="R13" s="467"/>
      <c r="S13" s="467"/>
      <c r="T13" s="467"/>
      <c r="U13" s="467"/>
      <c r="V13" s="468"/>
      <c r="W13" s="447"/>
      <c r="X13" s="448"/>
      <c r="Y13" s="449"/>
    </row>
    <row r="14" spans="4:25" s="280" customFormat="1" ht="25.5" customHeight="1">
      <c r="D14" s="418" t="s">
        <v>452</v>
      </c>
      <c r="E14" s="419"/>
      <c r="F14" s="456">
        <f>SUM(H14:P14)</f>
        <v>16350</v>
      </c>
      <c r="G14" s="457"/>
      <c r="H14" s="444">
        <f>SUM('第二週【明細】'!T10)</f>
        <v>7750</v>
      </c>
      <c r="I14" s="445"/>
      <c r="J14" s="445"/>
      <c r="K14" s="446"/>
      <c r="L14" s="444">
        <f>SUM('第二週【明細】'!V10)</f>
        <v>8600</v>
      </c>
      <c r="M14" s="445"/>
      <c r="N14" s="445"/>
      <c r="O14" s="445"/>
      <c r="P14" s="446"/>
      <c r="Q14" s="466">
        <f>'第二週【明細】'!W10</f>
        <v>0</v>
      </c>
      <c r="R14" s="467"/>
      <c r="S14" s="467"/>
      <c r="T14" s="467"/>
      <c r="U14" s="467"/>
      <c r="V14" s="468"/>
      <c r="W14" s="447" t="s">
        <v>483</v>
      </c>
      <c r="X14" s="448"/>
      <c r="Y14" s="449"/>
    </row>
    <row r="15" spans="4:25" s="280" customFormat="1" ht="25.5" customHeight="1">
      <c r="D15" s="437" t="s">
        <v>453</v>
      </c>
      <c r="E15" s="438"/>
      <c r="F15" s="424">
        <f>SUM(H15:P15)</f>
        <v>20100</v>
      </c>
      <c r="G15" s="424"/>
      <c r="H15" s="427">
        <f>SUM('第二週【明細】'!T20)</f>
        <v>11600</v>
      </c>
      <c r="I15" s="427"/>
      <c r="J15" s="427"/>
      <c r="K15" s="427"/>
      <c r="L15" s="427">
        <f>SUM('第二週【明細】'!V20)</f>
        <v>8500</v>
      </c>
      <c r="M15" s="427"/>
      <c r="N15" s="427"/>
      <c r="O15" s="427"/>
      <c r="P15" s="427"/>
      <c r="Q15" s="443">
        <f>'第二週【明細】'!W20</f>
        <v>0</v>
      </c>
      <c r="R15" s="443"/>
      <c r="S15" s="443"/>
      <c r="T15" s="443"/>
      <c r="U15" s="443"/>
      <c r="V15" s="443"/>
      <c r="W15" s="460"/>
      <c r="X15" s="460"/>
      <c r="Y15" s="461"/>
    </row>
    <row r="16" spans="4:25" s="280" customFormat="1" ht="25.5" customHeight="1">
      <c r="D16" s="437" t="s">
        <v>454</v>
      </c>
      <c r="E16" s="438"/>
      <c r="F16" s="424">
        <f>SUM(H16:P16)</f>
        <v>14350</v>
      </c>
      <c r="G16" s="424"/>
      <c r="H16" s="427">
        <f>SUM('第二週【明細】'!T27)</f>
        <v>7300</v>
      </c>
      <c r="I16" s="427"/>
      <c r="J16" s="427"/>
      <c r="K16" s="427"/>
      <c r="L16" s="427">
        <f>SUM('第二週【明細】'!V27)</f>
        <v>7050</v>
      </c>
      <c r="M16" s="427"/>
      <c r="N16" s="427"/>
      <c r="O16" s="427"/>
      <c r="P16" s="427"/>
      <c r="Q16" s="443">
        <f>'第二週【明細】'!W27</f>
        <v>0</v>
      </c>
      <c r="R16" s="443"/>
      <c r="S16" s="443"/>
      <c r="T16" s="443"/>
      <c r="U16" s="443"/>
      <c r="V16" s="443"/>
      <c r="W16" s="460"/>
      <c r="X16" s="460"/>
      <c r="Y16" s="461"/>
    </row>
    <row r="17" spans="4:25" s="280" customFormat="1" ht="25.5" customHeight="1" thickBot="1">
      <c r="D17" s="420" t="s">
        <v>455</v>
      </c>
      <c r="E17" s="421"/>
      <c r="F17" s="452">
        <f>SUM(H17:P17)</f>
        <v>44700</v>
      </c>
      <c r="G17" s="452"/>
      <c r="H17" s="452">
        <f>SUM('第二週【明細】'!T44)</f>
        <v>27100</v>
      </c>
      <c r="I17" s="452"/>
      <c r="J17" s="452"/>
      <c r="K17" s="452"/>
      <c r="L17" s="452">
        <f>SUM('第二週【明細】'!V44)</f>
        <v>17600</v>
      </c>
      <c r="M17" s="452"/>
      <c r="N17" s="452"/>
      <c r="O17" s="452"/>
      <c r="P17" s="452"/>
      <c r="Q17" s="453">
        <f>'第二週【明細】'!W44</f>
        <v>0</v>
      </c>
      <c r="R17" s="453"/>
      <c r="S17" s="453"/>
      <c r="T17" s="453"/>
      <c r="U17" s="453"/>
      <c r="V17" s="453"/>
      <c r="W17" s="454" t="s">
        <v>484</v>
      </c>
      <c r="X17" s="454"/>
      <c r="Y17" s="455"/>
    </row>
    <row r="18" spans="4:25" s="280" customFormat="1" ht="25.5" customHeight="1" thickBot="1">
      <c r="D18" s="428" t="s">
        <v>372</v>
      </c>
      <c r="E18" s="429"/>
      <c r="F18" s="441">
        <f>F13+F14+F15+F16+F17</f>
        <v>239150</v>
      </c>
      <c r="G18" s="441"/>
      <c r="H18" s="441">
        <f>H13+H14+H15+H16+H17</f>
        <v>118650</v>
      </c>
      <c r="I18" s="441"/>
      <c r="J18" s="441"/>
      <c r="K18" s="441"/>
      <c r="L18" s="441">
        <f>L13+L14+L15+L16++L17</f>
        <v>120500</v>
      </c>
      <c r="M18" s="441"/>
      <c r="N18" s="441"/>
      <c r="O18" s="441"/>
      <c r="P18" s="441"/>
      <c r="Q18" s="442">
        <f>SUM(Q13:V17)</f>
        <v>0</v>
      </c>
      <c r="R18" s="442"/>
      <c r="S18" s="442"/>
      <c r="T18" s="442"/>
      <c r="U18" s="442"/>
      <c r="V18" s="442"/>
      <c r="W18" s="450"/>
      <c r="X18" s="450"/>
      <c r="Y18" s="451"/>
    </row>
    <row r="19" spans="4:25" s="280" customFormat="1" ht="25.5" customHeight="1">
      <c r="D19" s="270"/>
      <c r="E19" s="270"/>
      <c r="F19" s="400"/>
      <c r="G19" s="400"/>
      <c r="H19" s="400"/>
      <c r="I19" s="400"/>
      <c r="J19" s="400"/>
      <c r="K19" s="402"/>
      <c r="L19" s="402"/>
      <c r="M19" s="402"/>
      <c r="N19" s="402"/>
      <c r="O19" s="402"/>
      <c r="P19" s="402"/>
      <c r="Q19" s="403"/>
      <c r="R19" s="403"/>
      <c r="S19" s="403"/>
      <c r="T19" s="403"/>
      <c r="U19" s="403"/>
      <c r="V19" s="403"/>
      <c r="W19" s="404"/>
      <c r="X19" s="386"/>
      <c r="Y19" s="386"/>
    </row>
    <row r="20" spans="4:25" s="280" customFormat="1" ht="25.5" customHeight="1">
      <c r="D20" s="282"/>
      <c r="E20" s="282"/>
      <c r="F20" s="282"/>
      <c r="G20" s="282"/>
      <c r="I20" s="281"/>
      <c r="X20" s="302"/>
      <c r="Y20" s="286"/>
    </row>
    <row r="21" spans="4:28" s="282" customFormat="1" ht="25.5" customHeight="1">
      <c r="D21" s="280"/>
      <c r="E21" s="280"/>
      <c r="F21" s="280"/>
      <c r="G21" s="280"/>
      <c r="J21" s="289"/>
      <c r="Y21" s="303"/>
      <c r="Z21" s="288"/>
      <c r="AA21" s="288"/>
      <c r="AB21" s="287"/>
    </row>
    <row r="22" spans="10:28" s="280" customFormat="1" ht="25.5" customHeight="1">
      <c r="J22" s="285"/>
      <c r="K22" s="401" t="s">
        <v>374</v>
      </c>
      <c r="L22" s="302"/>
      <c r="M22" s="302"/>
      <c r="N22" s="401"/>
      <c r="O22" s="401"/>
      <c r="P22" s="401"/>
      <c r="Q22" s="302"/>
      <c r="R22" s="401"/>
      <c r="S22" s="401"/>
      <c r="T22" s="401" t="s">
        <v>373</v>
      </c>
      <c r="U22" s="401"/>
      <c r="V22" s="401"/>
      <c r="W22" s="302"/>
      <c r="X22" s="302"/>
      <c r="Z22" s="276"/>
      <c r="AA22" s="286"/>
      <c r="AB22" s="276"/>
    </row>
    <row r="23" spans="10:28" s="280" customFormat="1" ht="14.25">
      <c r="J23" s="285"/>
      <c r="K23" s="303"/>
      <c r="L23" s="303"/>
      <c r="M23" s="303"/>
      <c r="N23" s="304"/>
      <c r="O23" s="305" t="s">
        <v>197</v>
      </c>
      <c r="P23" s="305"/>
      <c r="Q23" s="305"/>
      <c r="R23" s="305"/>
      <c r="S23" s="305"/>
      <c r="T23" s="305"/>
      <c r="U23" s="303"/>
      <c r="V23" s="303"/>
      <c r="W23" s="303"/>
      <c r="X23" s="303"/>
      <c r="Z23" s="276"/>
      <c r="AA23" s="276"/>
      <c r="AB23" s="276"/>
    </row>
    <row r="24" spans="10:28" s="280" customFormat="1" ht="14.25">
      <c r="J24" s="285"/>
      <c r="AA24" s="276"/>
      <c r="AB24" s="276"/>
    </row>
    <row r="25" s="280" customFormat="1" ht="14.25">
      <c r="J25" s="285"/>
    </row>
    <row r="26" spans="4:10" s="280" customFormat="1" ht="14.25">
      <c r="D26" s="283"/>
      <c r="J26" s="285"/>
    </row>
    <row r="27" spans="4:10" s="280" customFormat="1" ht="14.25">
      <c r="D27" s="283"/>
      <c r="E27" s="283"/>
      <c r="F27" s="283"/>
      <c r="G27" s="283"/>
      <c r="J27" s="285"/>
    </row>
    <row r="28" spans="2:10" s="280" customFormat="1" ht="14.25">
      <c r="B28" s="283"/>
      <c r="C28" s="283"/>
      <c r="D28" s="283"/>
      <c r="E28" s="283"/>
      <c r="F28" s="283"/>
      <c r="G28" s="283"/>
      <c r="H28" s="283"/>
      <c r="I28" s="283"/>
      <c r="J28" s="285"/>
    </row>
    <row r="29" spans="2:10" s="280" customFormat="1" ht="14.25">
      <c r="B29" s="283"/>
      <c r="C29" s="283"/>
      <c r="D29" s="283"/>
      <c r="E29" s="283"/>
      <c r="F29" s="283"/>
      <c r="H29" s="283"/>
      <c r="I29" s="283"/>
      <c r="J29" s="285"/>
    </row>
    <row r="30" spans="2:7" s="280" customFormat="1" ht="14.25">
      <c r="B30" s="283"/>
      <c r="C30" s="283"/>
      <c r="D30" s="283"/>
      <c r="E30" s="283"/>
      <c r="F30" s="283"/>
      <c r="G30" s="283"/>
    </row>
  </sheetData>
  <sheetProtection/>
  <mergeCells count="71">
    <mergeCell ref="X4:Y4"/>
    <mergeCell ref="V8:Y8"/>
    <mergeCell ref="C5:F5"/>
    <mergeCell ref="J5:V5"/>
    <mergeCell ref="Q9:V9"/>
    <mergeCell ref="D13:E13"/>
    <mergeCell ref="F13:G13"/>
    <mergeCell ref="H13:K13"/>
    <mergeCell ref="L13:P13"/>
    <mergeCell ref="Q13:V13"/>
    <mergeCell ref="Q6:V6"/>
    <mergeCell ref="G5:I5"/>
    <mergeCell ref="X5:Y5"/>
    <mergeCell ref="G6:I6"/>
    <mergeCell ref="X6:Y6"/>
    <mergeCell ref="J6:O6"/>
    <mergeCell ref="C6:F6"/>
    <mergeCell ref="L9:P9"/>
    <mergeCell ref="Q12:V12"/>
    <mergeCell ref="W12:Y12"/>
    <mergeCell ref="D9:E9"/>
    <mergeCell ref="D10:E10"/>
    <mergeCell ref="H9:K9"/>
    <mergeCell ref="F10:G10"/>
    <mergeCell ref="H10:K10"/>
    <mergeCell ref="H12:K12"/>
    <mergeCell ref="W9:Y9"/>
    <mergeCell ref="W16:Y16"/>
    <mergeCell ref="L16:P16"/>
    <mergeCell ref="W10:Y10"/>
    <mergeCell ref="W11:Y11"/>
    <mergeCell ref="Q15:V15"/>
    <mergeCell ref="W15:Y15"/>
    <mergeCell ref="L15:P15"/>
    <mergeCell ref="W13:Y13"/>
    <mergeCell ref="Q14:V14"/>
    <mergeCell ref="W14:Y14"/>
    <mergeCell ref="W18:Y18"/>
    <mergeCell ref="F17:G17"/>
    <mergeCell ref="H17:K17"/>
    <mergeCell ref="F18:G18"/>
    <mergeCell ref="L17:P17"/>
    <mergeCell ref="Q17:V17"/>
    <mergeCell ref="W17:Y17"/>
    <mergeCell ref="F14:G14"/>
    <mergeCell ref="Q10:V10"/>
    <mergeCell ref="Q11:V11"/>
    <mergeCell ref="H18:K18"/>
    <mergeCell ref="L18:P18"/>
    <mergeCell ref="Q18:V18"/>
    <mergeCell ref="H16:K16"/>
    <mergeCell ref="Q16:V16"/>
    <mergeCell ref="H14:K14"/>
    <mergeCell ref="L14:P14"/>
    <mergeCell ref="D18:E18"/>
    <mergeCell ref="L10:P10"/>
    <mergeCell ref="L11:P11"/>
    <mergeCell ref="L12:P12"/>
    <mergeCell ref="D11:E11"/>
    <mergeCell ref="D12:E12"/>
    <mergeCell ref="D15:E15"/>
    <mergeCell ref="D16:E16"/>
    <mergeCell ref="F15:G15"/>
    <mergeCell ref="F11:G11"/>
    <mergeCell ref="D14:E14"/>
    <mergeCell ref="D17:E17"/>
    <mergeCell ref="F9:G9"/>
    <mergeCell ref="F16:G16"/>
    <mergeCell ref="F12:G12"/>
    <mergeCell ref="H11:K11"/>
    <mergeCell ref="H15:K15"/>
  </mergeCells>
  <printOptions/>
  <pageMargins left="0.31496062992125984" right="0.11811023622047245" top="0.7480314960629921" bottom="0.7480314960629921" header="0.31496062992125984" footer="0.31496062992125984"/>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AB60"/>
  <sheetViews>
    <sheetView view="pageBreakPreview" zoomScaleSheetLayoutView="100" zoomScalePageLayoutView="0" workbookViewId="0" topLeftCell="A1">
      <selection activeCell="T10" sqref="T10:U10"/>
    </sheetView>
  </sheetViews>
  <sheetFormatPr defaultColWidth="9.00390625" defaultRowHeight="13.5"/>
  <cols>
    <col min="1" max="1" width="9.00390625" style="167" customWidth="1"/>
    <col min="2" max="2" width="2.125" style="167" customWidth="1"/>
    <col min="3" max="3" width="11.875" style="167" customWidth="1"/>
    <col min="4" max="4" width="2.125" style="166" customWidth="1"/>
    <col min="5" max="6" width="5.125" style="166" customWidth="1"/>
    <col min="7" max="7" width="9.625" style="166" customWidth="1"/>
    <col min="8" max="8" width="8.125" style="166" customWidth="1"/>
    <col min="9" max="9" width="2.125" style="166" customWidth="1"/>
    <col min="10" max="10" width="10.75390625" style="167" customWidth="1"/>
    <col min="11" max="11" width="2.125" style="167" customWidth="1"/>
    <col min="12" max="12" width="9.00390625" style="167" customWidth="1"/>
    <col min="13" max="13" width="2.125" style="167" customWidth="1"/>
    <col min="14" max="14" width="5.625" style="167" customWidth="1"/>
    <col min="15" max="15" width="3.00390625" style="167" customWidth="1"/>
    <col min="16" max="16" width="4.50390625" style="167" customWidth="1"/>
    <col min="17" max="17" width="2.125" style="167" customWidth="1"/>
    <col min="18" max="18" width="7.75390625" style="167" customWidth="1"/>
    <col min="19" max="19" width="2.125" style="167" customWidth="1"/>
    <col min="20" max="21" width="5.125" style="167" customWidth="1"/>
    <col min="22" max="22" width="9.625" style="167" customWidth="1"/>
    <col min="23" max="23" width="10.875" style="167" customWidth="1"/>
    <col min="24" max="24" width="8.25390625" style="167" customWidth="1"/>
    <col min="25" max="25" width="3.25390625" style="167" customWidth="1"/>
    <col min="26" max="26" width="6.50390625" style="169" bestFit="1" customWidth="1"/>
    <col min="27" max="16384" width="9.00390625" style="167" customWidth="1"/>
  </cols>
  <sheetData>
    <row r="1" spans="1:26" s="377" customFormat="1" ht="24">
      <c r="A1" s="411"/>
      <c r="B1" s="411"/>
      <c r="C1" s="411"/>
      <c r="D1" s="411"/>
      <c r="E1" s="410"/>
      <c r="F1" s="410"/>
      <c r="G1" s="412" t="s">
        <v>487</v>
      </c>
      <c r="H1" s="413" t="s">
        <v>486</v>
      </c>
      <c r="I1" s="413"/>
      <c r="J1" s="413"/>
      <c r="K1" s="413"/>
      <c r="L1" s="413"/>
      <c r="M1" s="413"/>
      <c r="N1" s="413"/>
      <c r="O1" s="413"/>
      <c r="P1" s="413"/>
      <c r="Q1" s="399"/>
      <c r="R1" s="405"/>
      <c r="S1" s="411"/>
      <c r="T1" s="411"/>
      <c r="U1" s="411"/>
      <c r="V1" s="486">
        <v>43133</v>
      </c>
      <c r="W1" s="486"/>
      <c r="Z1" s="378"/>
    </row>
    <row r="2" spans="1:28" s="135" customFormat="1" ht="21" customHeight="1">
      <c r="A2" s="497" t="s">
        <v>49</v>
      </c>
      <c r="B2" s="498"/>
      <c r="C2" s="379" t="s">
        <v>218</v>
      </c>
      <c r="D2" s="504"/>
      <c r="E2" s="491"/>
      <c r="F2" s="491"/>
      <c r="G2" s="492"/>
      <c r="H2" s="493" t="s">
        <v>219</v>
      </c>
      <c r="I2" s="494"/>
      <c r="J2" s="491"/>
      <c r="K2" s="491"/>
      <c r="L2" s="491"/>
      <c r="M2" s="491"/>
      <c r="N2" s="380" t="s">
        <v>231</v>
      </c>
      <c r="O2" s="491"/>
      <c r="P2" s="491"/>
      <c r="Q2" s="491"/>
      <c r="R2" s="491"/>
      <c r="S2" s="492"/>
      <c r="T2" s="493" t="s">
        <v>348</v>
      </c>
      <c r="U2" s="494"/>
      <c r="V2" s="495"/>
      <c r="W2" s="496"/>
      <c r="X2" s="44"/>
      <c r="AB2" s="136"/>
    </row>
    <row r="3" spans="1:28" s="135" customFormat="1" ht="21" customHeight="1">
      <c r="A3" s="497" t="s">
        <v>243</v>
      </c>
      <c r="B3" s="498"/>
      <c r="C3" s="493"/>
      <c r="D3" s="499"/>
      <c r="E3" s="499"/>
      <c r="F3" s="499"/>
      <c r="G3" s="494"/>
      <c r="H3" s="500" t="s">
        <v>313</v>
      </c>
      <c r="I3" s="501"/>
      <c r="J3" s="500"/>
      <c r="K3" s="502"/>
      <c r="L3" s="502"/>
      <c r="M3" s="502"/>
      <c r="N3" s="502"/>
      <c r="O3" s="502"/>
      <c r="P3" s="502"/>
      <c r="Q3" s="502"/>
      <c r="R3" s="502"/>
      <c r="S3" s="501"/>
      <c r="T3" s="497" t="s">
        <v>46</v>
      </c>
      <c r="U3" s="498"/>
      <c r="V3" s="503">
        <f>SUM(J42,W10,W20,W27,W44)</f>
        <v>0</v>
      </c>
      <c r="W3" s="498"/>
      <c r="X3" s="44"/>
      <c r="AB3" s="136"/>
    </row>
    <row r="4" spans="1:28" s="135" customFormat="1" ht="6.75" customHeight="1">
      <c r="A4" s="269"/>
      <c r="B4" s="269"/>
      <c r="C4" s="270"/>
      <c r="D4" s="270"/>
      <c r="E4" s="270"/>
      <c r="F4" s="270"/>
      <c r="G4" s="270"/>
      <c r="H4" s="271"/>
      <c r="I4" s="271"/>
      <c r="J4" s="272"/>
      <c r="K4" s="272"/>
      <c r="L4" s="272"/>
      <c r="M4" s="272"/>
      <c r="N4" s="272"/>
      <c r="O4" s="272"/>
      <c r="P4" s="272"/>
      <c r="Q4" s="272"/>
      <c r="R4" s="272"/>
      <c r="S4" s="272"/>
      <c r="T4" s="269"/>
      <c r="U4" s="269"/>
      <c r="V4" s="273"/>
      <c r="W4" s="274"/>
      <c r="X4" s="275"/>
      <c r="AB4" s="136"/>
    </row>
    <row r="5" spans="1:28" s="135" customFormat="1" ht="12.75" thickBot="1">
      <c r="A5" s="370" t="s">
        <v>35</v>
      </c>
      <c r="D5" s="371"/>
      <c r="E5" s="371"/>
      <c r="F5" s="372"/>
      <c r="G5" s="372"/>
      <c r="H5" s="372"/>
      <c r="I5" s="372"/>
      <c r="J5" s="370"/>
      <c r="K5" s="187"/>
      <c r="L5" s="370" t="s">
        <v>54</v>
      </c>
      <c r="O5" s="371"/>
      <c r="P5" s="371"/>
      <c r="Q5" s="372"/>
      <c r="R5" s="372"/>
      <c r="S5" s="373"/>
      <c r="T5" s="374"/>
      <c r="U5" s="372"/>
      <c r="V5" s="375"/>
      <c r="W5" s="376" t="str">
        <f>'第四週'!$U$5</f>
        <v>平成30年後期（8月1日以降）Ⅲ</v>
      </c>
      <c r="X5" s="187"/>
      <c r="AB5" s="136"/>
    </row>
    <row r="6" spans="1:28" s="11" customFormat="1" ht="12.75" customHeight="1">
      <c r="A6" s="36" t="s">
        <v>47</v>
      </c>
      <c r="B6" s="505" t="s">
        <v>48</v>
      </c>
      <c r="C6" s="506"/>
      <c r="D6" s="507"/>
      <c r="E6" s="508" t="s">
        <v>250</v>
      </c>
      <c r="F6" s="509"/>
      <c r="G6" s="5" t="s">
        <v>217</v>
      </c>
      <c r="H6" s="510" t="s">
        <v>249</v>
      </c>
      <c r="I6" s="511"/>
      <c r="J6" s="36" t="s">
        <v>350</v>
      </c>
      <c r="L6" s="36" t="s">
        <v>47</v>
      </c>
      <c r="M6" s="505" t="s">
        <v>48</v>
      </c>
      <c r="N6" s="506"/>
      <c r="O6" s="506"/>
      <c r="P6" s="506"/>
      <c r="Q6" s="512"/>
      <c r="R6" s="513" t="s">
        <v>250</v>
      </c>
      <c r="S6" s="509"/>
      <c r="T6" s="514" t="s">
        <v>217</v>
      </c>
      <c r="U6" s="515"/>
      <c r="V6" s="7" t="s">
        <v>249</v>
      </c>
      <c r="W6" s="36" t="s">
        <v>349</v>
      </c>
      <c r="AA6" s="27"/>
      <c r="AB6" s="138"/>
    </row>
    <row r="7" spans="1:28" s="11" customFormat="1" ht="12.75" customHeight="1">
      <c r="A7" s="34"/>
      <c r="B7" s="34"/>
      <c r="C7" s="113" t="s">
        <v>244</v>
      </c>
      <c r="D7" s="92" t="s">
        <v>324</v>
      </c>
      <c r="E7" s="516">
        <v>5200</v>
      </c>
      <c r="F7" s="517"/>
      <c r="G7" s="78">
        <v>2300</v>
      </c>
      <c r="H7" s="518">
        <f>SUM(E7-G7)</f>
        <v>2900</v>
      </c>
      <c r="I7" s="519"/>
      <c r="J7" s="37"/>
      <c r="L7" s="34"/>
      <c r="M7" s="34"/>
      <c r="N7" s="520" t="s">
        <v>50</v>
      </c>
      <c r="O7" s="520"/>
      <c r="P7" s="520"/>
      <c r="Q7" s="88"/>
      <c r="R7" s="521">
        <v>5150</v>
      </c>
      <c r="S7" s="519"/>
      <c r="T7" s="522">
        <v>1800</v>
      </c>
      <c r="U7" s="523"/>
      <c r="V7" s="83">
        <f>SUM(R7-T7)</f>
        <v>3350</v>
      </c>
      <c r="W7" s="37"/>
      <c r="AA7" s="27"/>
      <c r="AB7" s="138"/>
    </row>
    <row r="8" spans="1:28" s="11" customFormat="1" ht="12.75" customHeight="1">
      <c r="A8" s="16"/>
      <c r="B8" s="16"/>
      <c r="C8" s="114" t="s">
        <v>357</v>
      </c>
      <c r="D8" s="93" t="s">
        <v>324</v>
      </c>
      <c r="E8" s="524">
        <v>4350</v>
      </c>
      <c r="F8" s="525"/>
      <c r="G8" s="122">
        <v>2000</v>
      </c>
      <c r="H8" s="526">
        <f>SUM(E8-G8)</f>
        <v>2350</v>
      </c>
      <c r="I8" s="525"/>
      <c r="J8" s="19"/>
      <c r="L8" s="16"/>
      <c r="M8" s="149" t="s">
        <v>474</v>
      </c>
      <c r="N8" s="527" t="s">
        <v>51</v>
      </c>
      <c r="O8" s="527"/>
      <c r="P8" s="527"/>
      <c r="Q8" s="89" t="s">
        <v>327</v>
      </c>
      <c r="R8" s="524">
        <v>3250</v>
      </c>
      <c r="S8" s="525"/>
      <c r="T8" s="528">
        <v>3250</v>
      </c>
      <c r="U8" s="529"/>
      <c r="V8" s="80">
        <f>SUM(R8-T8)</f>
        <v>0</v>
      </c>
      <c r="W8" s="19"/>
      <c r="AA8" s="27"/>
      <c r="AB8" s="138"/>
    </row>
    <row r="9" spans="1:28" s="11" customFormat="1" ht="12.75" customHeight="1" thickBot="1">
      <c r="A9" s="16"/>
      <c r="B9" s="16"/>
      <c r="C9" s="142" t="s">
        <v>36</v>
      </c>
      <c r="D9" s="93" t="s">
        <v>325</v>
      </c>
      <c r="E9" s="524">
        <v>2550</v>
      </c>
      <c r="F9" s="525"/>
      <c r="G9" s="122">
        <v>1000</v>
      </c>
      <c r="H9" s="526">
        <f aca="true" t="shared" si="0" ref="H9:H38">SUM(E9-G9)</f>
        <v>1550</v>
      </c>
      <c r="I9" s="525"/>
      <c r="J9" s="19"/>
      <c r="L9" s="17"/>
      <c r="M9" s="261"/>
      <c r="N9" s="534" t="s">
        <v>53</v>
      </c>
      <c r="O9" s="534"/>
      <c r="P9" s="534"/>
      <c r="Q9" s="359" t="s">
        <v>324</v>
      </c>
      <c r="R9" s="532">
        <v>7950</v>
      </c>
      <c r="S9" s="533"/>
      <c r="T9" s="530">
        <v>2700</v>
      </c>
      <c r="U9" s="531"/>
      <c r="V9" s="84">
        <f>SUM(R9-T9)</f>
        <v>5250</v>
      </c>
      <c r="W9" s="20"/>
      <c r="AA9" s="27"/>
      <c r="AB9" s="138"/>
    </row>
    <row r="10" spans="1:28" s="11" customFormat="1" ht="12.75" customHeight="1" thickBot="1" thickTop="1">
      <c r="A10" s="16"/>
      <c r="B10" s="16"/>
      <c r="C10" s="114" t="s">
        <v>259</v>
      </c>
      <c r="D10" s="93" t="s">
        <v>324</v>
      </c>
      <c r="E10" s="524">
        <v>4850</v>
      </c>
      <c r="F10" s="525"/>
      <c r="G10" s="122">
        <v>1850</v>
      </c>
      <c r="H10" s="526">
        <f t="shared" si="0"/>
        <v>3000</v>
      </c>
      <c r="I10" s="525"/>
      <c r="J10" s="19"/>
      <c r="L10" s="26"/>
      <c r="M10" s="26"/>
      <c r="N10" s="544" t="s">
        <v>209</v>
      </c>
      <c r="O10" s="544"/>
      <c r="P10" s="544"/>
      <c r="Q10" s="145"/>
      <c r="R10" s="542">
        <f>SUM(R7:S9)</f>
        <v>16350</v>
      </c>
      <c r="S10" s="543"/>
      <c r="T10" s="540">
        <f>SUM(T7:U9)</f>
        <v>7750</v>
      </c>
      <c r="U10" s="541"/>
      <c r="V10" s="85">
        <f>SUM(V7:V9)</f>
        <v>8600</v>
      </c>
      <c r="W10" s="39">
        <f>SUM(W7:W9)</f>
        <v>0</v>
      </c>
      <c r="AA10" s="27"/>
      <c r="AB10" s="138"/>
    </row>
    <row r="11" spans="1:28" s="11" customFormat="1" ht="12.75" customHeight="1">
      <c r="A11" s="16"/>
      <c r="B11" s="16"/>
      <c r="C11" s="142" t="s">
        <v>37</v>
      </c>
      <c r="D11" s="93" t="s">
        <v>324</v>
      </c>
      <c r="E11" s="524">
        <v>4450</v>
      </c>
      <c r="F11" s="525"/>
      <c r="G11" s="79">
        <v>2300</v>
      </c>
      <c r="H11" s="526">
        <f t="shared" si="0"/>
        <v>2150</v>
      </c>
      <c r="I11" s="525"/>
      <c r="J11" s="19"/>
      <c r="AA11" s="27"/>
      <c r="AB11" s="138"/>
    </row>
    <row r="12" spans="1:28" s="11" customFormat="1" ht="12.75" customHeight="1" thickBot="1">
      <c r="A12" s="16"/>
      <c r="B12" s="16"/>
      <c r="C12" s="142" t="s">
        <v>38</v>
      </c>
      <c r="D12" s="93" t="s">
        <v>324</v>
      </c>
      <c r="E12" s="524">
        <v>6100</v>
      </c>
      <c r="F12" s="525"/>
      <c r="G12" s="79">
        <v>2550</v>
      </c>
      <c r="H12" s="526">
        <f t="shared" si="0"/>
        <v>3550</v>
      </c>
      <c r="I12" s="525"/>
      <c r="J12" s="19"/>
      <c r="L12" s="558" t="s">
        <v>489</v>
      </c>
      <c r="M12" s="558"/>
      <c r="N12" s="558"/>
      <c r="AA12" s="27"/>
      <c r="AB12" s="138"/>
    </row>
    <row r="13" spans="1:28" s="11" customFormat="1" ht="12.75" customHeight="1">
      <c r="A13" s="16"/>
      <c r="B13" s="16"/>
      <c r="C13" s="142" t="s">
        <v>39</v>
      </c>
      <c r="D13" s="93" t="s">
        <v>324</v>
      </c>
      <c r="E13" s="524">
        <v>4150</v>
      </c>
      <c r="F13" s="525"/>
      <c r="G13" s="122">
        <v>1750</v>
      </c>
      <c r="H13" s="526">
        <f t="shared" si="0"/>
        <v>2400</v>
      </c>
      <c r="I13" s="525"/>
      <c r="J13" s="19"/>
      <c r="L13" s="36" t="s">
        <v>47</v>
      </c>
      <c r="M13" s="505" t="s">
        <v>48</v>
      </c>
      <c r="N13" s="506"/>
      <c r="O13" s="506"/>
      <c r="P13" s="506"/>
      <c r="Q13" s="512"/>
      <c r="R13" s="513" t="s">
        <v>250</v>
      </c>
      <c r="S13" s="509"/>
      <c r="T13" s="514" t="s">
        <v>217</v>
      </c>
      <c r="U13" s="515"/>
      <c r="V13" s="7" t="s">
        <v>249</v>
      </c>
      <c r="W13" s="36" t="s">
        <v>349</v>
      </c>
      <c r="AA13" s="27"/>
      <c r="AB13" s="138"/>
    </row>
    <row r="14" spans="1:28" s="11" customFormat="1" ht="12.75" customHeight="1">
      <c r="A14" s="148"/>
      <c r="B14" s="148"/>
      <c r="C14" s="142" t="s">
        <v>40</v>
      </c>
      <c r="D14" s="93" t="s">
        <v>324</v>
      </c>
      <c r="E14" s="524">
        <v>5450</v>
      </c>
      <c r="F14" s="525"/>
      <c r="G14" s="122">
        <v>2400</v>
      </c>
      <c r="H14" s="526">
        <f t="shared" si="0"/>
        <v>3050</v>
      </c>
      <c r="I14" s="525"/>
      <c r="J14" s="19"/>
      <c r="L14" s="34"/>
      <c r="M14" s="34"/>
      <c r="N14" s="527" t="s">
        <v>465</v>
      </c>
      <c r="O14" s="527"/>
      <c r="P14" s="527"/>
      <c r="Q14" s="90" t="s">
        <v>324</v>
      </c>
      <c r="R14" s="554">
        <v>5100</v>
      </c>
      <c r="S14" s="555"/>
      <c r="T14" s="556">
        <v>2950</v>
      </c>
      <c r="U14" s="557"/>
      <c r="V14" s="414">
        <f aca="true" t="shared" si="1" ref="V14:V19">SUM(R14-T14)</f>
        <v>2150</v>
      </c>
      <c r="W14" s="37"/>
      <c r="AA14" s="27"/>
      <c r="AB14" s="138"/>
    </row>
    <row r="15" spans="1:28" s="11" customFormat="1" ht="12.75" customHeight="1">
      <c r="A15" s="149"/>
      <c r="B15" s="150" t="s">
        <v>214</v>
      </c>
      <c r="C15" s="142" t="s">
        <v>260</v>
      </c>
      <c r="D15" s="93" t="s">
        <v>325</v>
      </c>
      <c r="E15" s="524">
        <v>7700</v>
      </c>
      <c r="F15" s="525"/>
      <c r="G15" s="122">
        <v>3550</v>
      </c>
      <c r="H15" s="526">
        <f t="shared" si="0"/>
        <v>4150</v>
      </c>
      <c r="I15" s="525"/>
      <c r="J15" s="19"/>
      <c r="L15" s="16"/>
      <c r="M15" s="143"/>
      <c r="N15" s="527" t="s">
        <v>466</v>
      </c>
      <c r="O15" s="527"/>
      <c r="P15" s="527"/>
      <c r="Q15" s="89" t="s">
        <v>470</v>
      </c>
      <c r="R15" s="524">
        <v>1600</v>
      </c>
      <c r="S15" s="525"/>
      <c r="T15" s="528">
        <v>1100</v>
      </c>
      <c r="U15" s="529"/>
      <c r="V15" s="87">
        <f t="shared" si="1"/>
        <v>500</v>
      </c>
      <c r="W15" s="19"/>
      <c r="AA15" s="27"/>
      <c r="AB15" s="138"/>
    </row>
    <row r="16" spans="1:28" s="11" customFormat="1" ht="12.75" customHeight="1">
      <c r="A16" s="149"/>
      <c r="B16" s="150" t="s">
        <v>214</v>
      </c>
      <c r="C16" s="142" t="s">
        <v>261</v>
      </c>
      <c r="D16" s="93" t="s">
        <v>325</v>
      </c>
      <c r="E16" s="524">
        <v>1750</v>
      </c>
      <c r="F16" s="525"/>
      <c r="G16" s="122">
        <v>900</v>
      </c>
      <c r="H16" s="526">
        <f t="shared" si="0"/>
        <v>850</v>
      </c>
      <c r="I16" s="525"/>
      <c r="J16" s="19"/>
      <c r="L16" s="16"/>
      <c r="M16" s="143"/>
      <c r="N16" s="527" t="s">
        <v>467</v>
      </c>
      <c r="O16" s="527"/>
      <c r="P16" s="527"/>
      <c r="Q16" s="89" t="s">
        <v>470</v>
      </c>
      <c r="R16" s="524">
        <v>1950</v>
      </c>
      <c r="S16" s="525"/>
      <c r="T16" s="528">
        <v>1300</v>
      </c>
      <c r="U16" s="529"/>
      <c r="V16" s="87">
        <f t="shared" si="1"/>
        <v>650</v>
      </c>
      <c r="W16" s="19"/>
      <c r="AA16" s="27"/>
      <c r="AB16" s="138"/>
    </row>
    <row r="17" spans="1:28" s="11" customFormat="1" ht="12.75" customHeight="1">
      <c r="A17" s="16"/>
      <c r="B17" s="16"/>
      <c r="C17" s="142" t="s">
        <v>346</v>
      </c>
      <c r="D17" s="93" t="s">
        <v>325</v>
      </c>
      <c r="E17" s="524">
        <v>2600</v>
      </c>
      <c r="F17" s="525"/>
      <c r="G17" s="122">
        <v>1350</v>
      </c>
      <c r="H17" s="526">
        <f t="shared" si="0"/>
        <v>1250</v>
      </c>
      <c r="I17" s="525"/>
      <c r="J17" s="19"/>
      <c r="L17" s="16"/>
      <c r="M17" s="16"/>
      <c r="N17" s="527" t="s">
        <v>482</v>
      </c>
      <c r="O17" s="527"/>
      <c r="P17" s="527"/>
      <c r="Q17" s="89" t="s">
        <v>470</v>
      </c>
      <c r="R17" s="524">
        <v>6000</v>
      </c>
      <c r="S17" s="525"/>
      <c r="T17" s="528">
        <v>3200</v>
      </c>
      <c r="U17" s="529"/>
      <c r="V17" s="87">
        <f t="shared" si="1"/>
        <v>2800</v>
      </c>
      <c r="W17" s="19"/>
      <c r="AB17" s="151"/>
    </row>
    <row r="18" spans="1:28" s="11" customFormat="1" ht="12.75" customHeight="1">
      <c r="A18" s="16"/>
      <c r="B18" s="16"/>
      <c r="C18" s="142" t="s">
        <v>262</v>
      </c>
      <c r="D18" s="93" t="s">
        <v>325</v>
      </c>
      <c r="E18" s="524">
        <v>2300</v>
      </c>
      <c r="F18" s="525"/>
      <c r="G18" s="122">
        <v>1150</v>
      </c>
      <c r="H18" s="526">
        <f t="shared" si="0"/>
        <v>1150</v>
      </c>
      <c r="I18" s="525"/>
      <c r="J18" s="19"/>
      <c r="L18" s="35"/>
      <c r="M18" s="149"/>
      <c r="N18" s="549" t="s">
        <v>468</v>
      </c>
      <c r="O18" s="549"/>
      <c r="P18" s="549"/>
      <c r="Q18" s="89" t="s">
        <v>470</v>
      </c>
      <c r="R18" s="552">
        <v>2600</v>
      </c>
      <c r="S18" s="553"/>
      <c r="T18" s="550">
        <v>1600</v>
      </c>
      <c r="U18" s="551"/>
      <c r="V18" s="87">
        <f t="shared" si="1"/>
        <v>1000</v>
      </c>
      <c r="W18" s="38"/>
      <c r="AB18" s="151"/>
    </row>
    <row r="19" spans="1:28" s="11" customFormat="1" ht="12.75" customHeight="1" thickBot="1">
      <c r="A19" s="16"/>
      <c r="B19" s="16"/>
      <c r="C19" s="142" t="s">
        <v>41</v>
      </c>
      <c r="D19" s="93" t="s">
        <v>324</v>
      </c>
      <c r="E19" s="524">
        <v>3650</v>
      </c>
      <c r="F19" s="525"/>
      <c r="G19" s="122">
        <v>1850</v>
      </c>
      <c r="H19" s="526">
        <f t="shared" si="0"/>
        <v>1800</v>
      </c>
      <c r="I19" s="525"/>
      <c r="J19" s="19"/>
      <c r="L19" s="17"/>
      <c r="M19" s="261"/>
      <c r="N19" s="534" t="s">
        <v>469</v>
      </c>
      <c r="O19" s="534"/>
      <c r="P19" s="534"/>
      <c r="Q19" s="360" t="s">
        <v>470</v>
      </c>
      <c r="R19" s="532">
        <v>2850</v>
      </c>
      <c r="S19" s="533"/>
      <c r="T19" s="530">
        <v>1450</v>
      </c>
      <c r="U19" s="531"/>
      <c r="V19" s="84">
        <f t="shared" si="1"/>
        <v>1400</v>
      </c>
      <c r="W19" s="20"/>
      <c r="AA19" s="27"/>
      <c r="AB19" s="138"/>
    </row>
    <row r="20" spans="1:28" s="11" customFormat="1" ht="12.75" customHeight="1" thickBot="1" thickTop="1">
      <c r="A20" s="16"/>
      <c r="B20" s="16"/>
      <c r="C20" s="142" t="s">
        <v>42</v>
      </c>
      <c r="D20" s="93" t="s">
        <v>325</v>
      </c>
      <c r="E20" s="524">
        <v>5350</v>
      </c>
      <c r="F20" s="525"/>
      <c r="G20" s="122">
        <v>2750</v>
      </c>
      <c r="H20" s="526">
        <f t="shared" si="0"/>
        <v>2600</v>
      </c>
      <c r="I20" s="525"/>
      <c r="J20" s="19"/>
      <c r="L20" s="26"/>
      <c r="M20" s="26"/>
      <c r="N20" s="544" t="s">
        <v>207</v>
      </c>
      <c r="O20" s="544"/>
      <c r="P20" s="544"/>
      <c r="Q20" s="145"/>
      <c r="R20" s="542">
        <f>SUM(R14:S19)</f>
        <v>20100</v>
      </c>
      <c r="S20" s="543"/>
      <c r="T20" s="540">
        <f>SUM(T14:U19)</f>
        <v>11600</v>
      </c>
      <c r="U20" s="541"/>
      <c r="V20" s="85">
        <f>SUM(V14:V19)</f>
        <v>8500</v>
      </c>
      <c r="W20" s="39">
        <f>SUM(W14:W19)</f>
        <v>0</v>
      </c>
      <c r="AA20" s="27"/>
      <c r="AB20" s="138"/>
    </row>
    <row r="21" spans="1:28" s="11" customFormat="1" ht="12.75" customHeight="1">
      <c r="A21" s="16"/>
      <c r="B21" s="16"/>
      <c r="C21" s="142" t="s">
        <v>43</v>
      </c>
      <c r="D21" s="93" t="s">
        <v>325</v>
      </c>
      <c r="E21" s="524">
        <v>4750</v>
      </c>
      <c r="F21" s="525"/>
      <c r="G21" s="122">
        <v>2500</v>
      </c>
      <c r="H21" s="526">
        <f t="shared" si="0"/>
        <v>2250</v>
      </c>
      <c r="I21" s="525"/>
      <c r="J21" s="19"/>
      <c r="AA21" s="27"/>
      <c r="AB21" s="138"/>
    </row>
    <row r="22" spans="1:28" s="11" customFormat="1" ht="12.75" customHeight="1" thickBot="1">
      <c r="A22" s="16"/>
      <c r="B22" s="16"/>
      <c r="C22" s="142" t="s">
        <v>44</v>
      </c>
      <c r="D22" s="93" t="s">
        <v>325</v>
      </c>
      <c r="E22" s="524">
        <v>2550</v>
      </c>
      <c r="F22" s="525"/>
      <c r="G22" s="122">
        <v>1050</v>
      </c>
      <c r="H22" s="526">
        <f t="shared" si="0"/>
        <v>1500</v>
      </c>
      <c r="I22" s="525"/>
      <c r="J22" s="19"/>
      <c r="L22" s="559" t="s">
        <v>490</v>
      </c>
      <c r="M22" s="559"/>
      <c r="N22" s="559"/>
      <c r="AA22" s="27"/>
      <c r="AB22" s="138"/>
    </row>
    <row r="23" spans="1:28" s="11" customFormat="1" ht="12.75" customHeight="1">
      <c r="A23" s="16"/>
      <c r="B23" s="16"/>
      <c r="C23" s="142" t="s">
        <v>45</v>
      </c>
      <c r="D23" s="93" t="s">
        <v>325</v>
      </c>
      <c r="E23" s="524">
        <v>3700</v>
      </c>
      <c r="F23" s="525"/>
      <c r="G23" s="122">
        <v>1900</v>
      </c>
      <c r="H23" s="526">
        <f t="shared" si="0"/>
        <v>1800</v>
      </c>
      <c r="I23" s="525"/>
      <c r="J23" s="19"/>
      <c r="L23" s="36" t="s">
        <v>47</v>
      </c>
      <c r="M23" s="505" t="s">
        <v>48</v>
      </c>
      <c r="N23" s="506"/>
      <c r="O23" s="506"/>
      <c r="P23" s="506"/>
      <c r="Q23" s="512"/>
      <c r="R23" s="513" t="s">
        <v>250</v>
      </c>
      <c r="S23" s="509"/>
      <c r="T23" s="514" t="s">
        <v>217</v>
      </c>
      <c r="U23" s="515"/>
      <c r="V23" s="7" t="s">
        <v>249</v>
      </c>
      <c r="W23" s="36" t="s">
        <v>349</v>
      </c>
      <c r="AA23" s="27"/>
      <c r="AB23" s="138"/>
    </row>
    <row r="24" spans="1:28" s="11" customFormat="1" ht="12.75" customHeight="1">
      <c r="A24" s="16"/>
      <c r="B24" s="16"/>
      <c r="C24" s="142" t="s">
        <v>251</v>
      </c>
      <c r="D24" s="93" t="s">
        <v>324</v>
      </c>
      <c r="E24" s="524">
        <v>5000</v>
      </c>
      <c r="F24" s="525"/>
      <c r="G24" s="122">
        <v>2650</v>
      </c>
      <c r="H24" s="526">
        <f t="shared" si="0"/>
        <v>2350</v>
      </c>
      <c r="I24" s="525"/>
      <c r="J24" s="19"/>
      <c r="L24" s="34"/>
      <c r="M24" s="361"/>
      <c r="N24" s="520" t="s">
        <v>471</v>
      </c>
      <c r="O24" s="520"/>
      <c r="P24" s="520"/>
      <c r="Q24" s="90" t="s">
        <v>324</v>
      </c>
      <c r="R24" s="521">
        <v>4000</v>
      </c>
      <c r="S24" s="519"/>
      <c r="T24" s="522">
        <v>1800</v>
      </c>
      <c r="U24" s="523"/>
      <c r="V24" s="83">
        <f>R24-T24</f>
        <v>2200</v>
      </c>
      <c r="W24" s="37"/>
      <c r="AA24" s="27"/>
      <c r="AB24" s="138"/>
    </row>
    <row r="25" spans="1:23" s="11" customFormat="1" ht="12.75" customHeight="1">
      <c r="A25" s="16"/>
      <c r="B25" s="16"/>
      <c r="C25" s="142" t="s">
        <v>252</v>
      </c>
      <c r="D25" s="93" t="s">
        <v>325</v>
      </c>
      <c r="E25" s="524">
        <v>3300</v>
      </c>
      <c r="F25" s="525"/>
      <c r="G25" s="122">
        <v>2100</v>
      </c>
      <c r="H25" s="526">
        <f t="shared" si="0"/>
        <v>1200</v>
      </c>
      <c r="I25" s="525"/>
      <c r="J25" s="19"/>
      <c r="K25" s="152"/>
      <c r="L25" s="362"/>
      <c r="M25" s="35"/>
      <c r="N25" s="549" t="s">
        <v>472</v>
      </c>
      <c r="O25" s="549"/>
      <c r="P25" s="549"/>
      <c r="Q25" s="89" t="s">
        <v>470</v>
      </c>
      <c r="R25" s="547">
        <v>4700</v>
      </c>
      <c r="S25" s="548"/>
      <c r="T25" s="545">
        <v>2250</v>
      </c>
      <c r="U25" s="546"/>
      <c r="V25" s="364">
        <f>R25-T25</f>
        <v>2450</v>
      </c>
      <c r="W25" s="363"/>
    </row>
    <row r="26" spans="1:23" s="11" customFormat="1" ht="12.75" customHeight="1" thickBot="1">
      <c r="A26" s="16"/>
      <c r="B26" s="16"/>
      <c r="C26" s="153" t="s">
        <v>253</v>
      </c>
      <c r="D26" s="93" t="s">
        <v>324</v>
      </c>
      <c r="E26" s="524">
        <v>4400</v>
      </c>
      <c r="F26" s="525"/>
      <c r="G26" s="122">
        <v>1900</v>
      </c>
      <c r="H26" s="526">
        <f t="shared" si="0"/>
        <v>2500</v>
      </c>
      <c r="I26" s="525"/>
      <c r="J26" s="19"/>
      <c r="K26" s="152"/>
      <c r="L26" s="365"/>
      <c r="M26" s="263" t="s">
        <v>480</v>
      </c>
      <c r="N26" s="534" t="s">
        <v>473</v>
      </c>
      <c r="O26" s="534"/>
      <c r="P26" s="534"/>
      <c r="Q26" s="366" t="s">
        <v>470</v>
      </c>
      <c r="R26" s="532">
        <v>5650</v>
      </c>
      <c r="S26" s="533"/>
      <c r="T26" s="530">
        <v>3250</v>
      </c>
      <c r="U26" s="531"/>
      <c r="V26" s="84">
        <f>R26-T26</f>
        <v>2400</v>
      </c>
      <c r="W26" s="20"/>
    </row>
    <row r="27" spans="1:23" s="11" customFormat="1" ht="12.75" customHeight="1" thickBot="1" thickTop="1">
      <c r="A27" s="16"/>
      <c r="B27" s="16"/>
      <c r="C27" s="153" t="s">
        <v>254</v>
      </c>
      <c r="D27" s="93" t="s">
        <v>324</v>
      </c>
      <c r="E27" s="524">
        <v>5100</v>
      </c>
      <c r="F27" s="525"/>
      <c r="G27" s="122">
        <v>2150</v>
      </c>
      <c r="H27" s="526">
        <f t="shared" si="0"/>
        <v>2950</v>
      </c>
      <c r="I27" s="525"/>
      <c r="J27" s="19"/>
      <c r="K27" s="155"/>
      <c r="L27" s="26"/>
      <c r="M27" s="26"/>
      <c r="N27" s="544" t="s">
        <v>209</v>
      </c>
      <c r="O27" s="544"/>
      <c r="P27" s="544"/>
      <c r="Q27" s="367"/>
      <c r="R27" s="542">
        <f>SUM(R24:S26)</f>
        <v>14350</v>
      </c>
      <c r="S27" s="543"/>
      <c r="T27" s="540">
        <f>SUM(T24:U26)</f>
        <v>7300</v>
      </c>
      <c r="U27" s="541"/>
      <c r="V27" s="85">
        <f>SUM(V24:V26)</f>
        <v>7050</v>
      </c>
      <c r="W27" s="39">
        <f>SUM(W24:W26)</f>
        <v>0</v>
      </c>
    </row>
    <row r="28" spans="1:11" s="11" customFormat="1" ht="12.75" customHeight="1">
      <c r="A28" s="16"/>
      <c r="B28" s="16"/>
      <c r="C28" s="153" t="s">
        <v>255</v>
      </c>
      <c r="D28" s="93" t="s">
        <v>324</v>
      </c>
      <c r="E28" s="524">
        <v>5200</v>
      </c>
      <c r="F28" s="525"/>
      <c r="G28" s="122">
        <v>2250</v>
      </c>
      <c r="H28" s="526">
        <f t="shared" si="0"/>
        <v>2950</v>
      </c>
      <c r="I28" s="525"/>
      <c r="J28" s="19"/>
      <c r="K28" s="155"/>
    </row>
    <row r="29" spans="1:23" s="11" customFormat="1" ht="12.75" customHeight="1" thickBot="1">
      <c r="A29" s="16"/>
      <c r="B29" s="16"/>
      <c r="C29" s="153" t="s">
        <v>256</v>
      </c>
      <c r="D29" s="93" t="s">
        <v>324</v>
      </c>
      <c r="E29" s="524">
        <v>4000</v>
      </c>
      <c r="F29" s="525"/>
      <c r="G29" s="122">
        <v>1650</v>
      </c>
      <c r="H29" s="526">
        <f t="shared" si="0"/>
        <v>2350</v>
      </c>
      <c r="I29" s="525"/>
      <c r="J29" s="19"/>
      <c r="K29" s="155"/>
      <c r="L29" s="370" t="s">
        <v>78</v>
      </c>
      <c r="M29" s="370"/>
      <c r="N29" s="370"/>
      <c r="O29" s="135"/>
      <c r="P29" s="135"/>
      <c r="Q29" s="139"/>
      <c r="R29" s="139"/>
      <c r="S29" s="140"/>
      <c r="T29" s="140"/>
      <c r="U29" s="86"/>
      <c r="V29" s="141"/>
      <c r="W29" s="175"/>
    </row>
    <row r="30" spans="1:23" s="11" customFormat="1" ht="12.75" customHeight="1">
      <c r="A30" s="16"/>
      <c r="B30" s="16"/>
      <c r="C30" s="153" t="s">
        <v>257</v>
      </c>
      <c r="D30" s="93" t="s">
        <v>324</v>
      </c>
      <c r="E30" s="524">
        <v>2400</v>
      </c>
      <c r="F30" s="525"/>
      <c r="G30" s="125">
        <v>1000</v>
      </c>
      <c r="H30" s="526">
        <f t="shared" si="0"/>
        <v>1400</v>
      </c>
      <c r="I30" s="525"/>
      <c r="J30" s="19"/>
      <c r="K30" s="155"/>
      <c r="L30" s="36" t="s">
        <v>47</v>
      </c>
      <c r="M30" s="505" t="s">
        <v>48</v>
      </c>
      <c r="N30" s="506"/>
      <c r="O30" s="506"/>
      <c r="P30" s="506"/>
      <c r="Q30" s="512"/>
      <c r="R30" s="513" t="s">
        <v>250</v>
      </c>
      <c r="S30" s="509"/>
      <c r="T30" s="514" t="s">
        <v>217</v>
      </c>
      <c r="U30" s="515"/>
      <c r="V30" s="7" t="s">
        <v>249</v>
      </c>
      <c r="W30" s="36" t="s">
        <v>349</v>
      </c>
    </row>
    <row r="31" spans="1:23" s="11" customFormat="1" ht="12.75" customHeight="1">
      <c r="A31" s="16"/>
      <c r="B31" s="16"/>
      <c r="C31" s="114" t="s">
        <v>258</v>
      </c>
      <c r="D31" s="93" t="s">
        <v>324</v>
      </c>
      <c r="E31" s="524">
        <v>3750</v>
      </c>
      <c r="F31" s="525"/>
      <c r="G31" s="125">
        <v>1500</v>
      </c>
      <c r="H31" s="526">
        <f t="shared" si="0"/>
        <v>2250</v>
      </c>
      <c r="I31" s="525"/>
      <c r="J31" s="19"/>
      <c r="K31" s="155"/>
      <c r="L31" s="34"/>
      <c r="M31" s="34"/>
      <c r="N31" s="520" t="s">
        <v>67</v>
      </c>
      <c r="O31" s="520"/>
      <c r="P31" s="520"/>
      <c r="Q31" s="90" t="s">
        <v>324</v>
      </c>
      <c r="R31" s="521">
        <v>2850</v>
      </c>
      <c r="S31" s="519"/>
      <c r="T31" s="522">
        <v>1350</v>
      </c>
      <c r="U31" s="523"/>
      <c r="V31" s="83">
        <f>SUM(R31-T31)</f>
        <v>1500</v>
      </c>
      <c r="W31" s="37"/>
    </row>
    <row r="32" spans="1:23" s="11" customFormat="1" ht="12.75" customHeight="1">
      <c r="A32" s="16"/>
      <c r="B32" s="16"/>
      <c r="C32" s="114" t="s">
        <v>232</v>
      </c>
      <c r="D32" s="93" t="s">
        <v>326</v>
      </c>
      <c r="E32" s="524">
        <v>6350</v>
      </c>
      <c r="F32" s="525"/>
      <c r="G32" s="125">
        <v>2550</v>
      </c>
      <c r="H32" s="526">
        <f t="shared" si="0"/>
        <v>3800</v>
      </c>
      <c r="I32" s="525"/>
      <c r="J32" s="19"/>
      <c r="K32" s="155"/>
      <c r="L32" s="16"/>
      <c r="M32" s="16"/>
      <c r="N32" s="527" t="s">
        <v>68</v>
      </c>
      <c r="O32" s="527"/>
      <c r="P32" s="527"/>
      <c r="Q32" s="90" t="s">
        <v>324</v>
      </c>
      <c r="R32" s="524">
        <v>4500</v>
      </c>
      <c r="S32" s="525"/>
      <c r="T32" s="528">
        <v>2550</v>
      </c>
      <c r="U32" s="529"/>
      <c r="V32" s="87">
        <f>SUM(R32-T32)</f>
        <v>1950</v>
      </c>
      <c r="W32" s="19"/>
    </row>
    <row r="33" spans="1:26" s="11" customFormat="1" ht="12.75" customHeight="1">
      <c r="A33" s="16"/>
      <c r="B33" s="150"/>
      <c r="C33" s="114" t="s">
        <v>233</v>
      </c>
      <c r="D33" s="93" t="s">
        <v>324</v>
      </c>
      <c r="E33" s="524">
        <v>5600</v>
      </c>
      <c r="F33" s="525"/>
      <c r="G33" s="125">
        <v>2150</v>
      </c>
      <c r="H33" s="526">
        <f>E33-G33</f>
        <v>3450</v>
      </c>
      <c r="I33" s="525"/>
      <c r="J33" s="19"/>
      <c r="K33" s="155"/>
      <c r="L33" s="16"/>
      <c r="M33" s="157"/>
      <c r="N33" s="527" t="s">
        <v>69</v>
      </c>
      <c r="O33" s="527"/>
      <c r="P33" s="527"/>
      <c r="Q33" s="90" t="s">
        <v>324</v>
      </c>
      <c r="R33" s="524">
        <v>2450</v>
      </c>
      <c r="S33" s="525"/>
      <c r="T33" s="528">
        <v>1350</v>
      </c>
      <c r="U33" s="529"/>
      <c r="V33" s="87">
        <f aca="true" t="shared" si="2" ref="V33:V43">SUM(R33-T33)</f>
        <v>1100</v>
      </c>
      <c r="W33" s="19"/>
      <c r="Z33" s="138"/>
    </row>
    <row r="34" spans="1:26" s="11" customFormat="1" ht="12.75" customHeight="1">
      <c r="A34" s="16"/>
      <c r="B34" s="16"/>
      <c r="C34" s="114" t="s">
        <v>245</v>
      </c>
      <c r="D34" s="93" t="s">
        <v>324</v>
      </c>
      <c r="E34" s="524">
        <v>3750</v>
      </c>
      <c r="F34" s="525"/>
      <c r="G34" s="125">
        <v>1750</v>
      </c>
      <c r="H34" s="526">
        <f t="shared" si="0"/>
        <v>2000</v>
      </c>
      <c r="I34" s="525"/>
      <c r="J34" s="19"/>
      <c r="K34" s="133"/>
      <c r="L34" s="16"/>
      <c r="M34" s="16"/>
      <c r="N34" s="527" t="s">
        <v>274</v>
      </c>
      <c r="O34" s="527"/>
      <c r="P34" s="527"/>
      <c r="Q34" s="90" t="s">
        <v>324</v>
      </c>
      <c r="R34" s="524">
        <v>2300</v>
      </c>
      <c r="S34" s="525"/>
      <c r="T34" s="528">
        <v>1500</v>
      </c>
      <c r="U34" s="529"/>
      <c r="V34" s="87">
        <f t="shared" si="2"/>
        <v>800</v>
      </c>
      <c r="W34" s="19"/>
      <c r="Z34" s="138"/>
    </row>
    <row r="35" spans="1:26" s="11" customFormat="1" ht="12.75" customHeight="1">
      <c r="A35" s="16"/>
      <c r="B35" s="16"/>
      <c r="C35" s="114" t="s">
        <v>246</v>
      </c>
      <c r="D35" s="93" t="s">
        <v>324</v>
      </c>
      <c r="E35" s="524">
        <v>3850</v>
      </c>
      <c r="F35" s="525"/>
      <c r="G35" s="125">
        <v>1800</v>
      </c>
      <c r="H35" s="526">
        <f t="shared" si="0"/>
        <v>2050</v>
      </c>
      <c r="I35" s="525"/>
      <c r="J35" s="19"/>
      <c r="K35" s="133"/>
      <c r="L35" s="16"/>
      <c r="M35" s="16"/>
      <c r="N35" s="527" t="s">
        <v>70</v>
      </c>
      <c r="O35" s="527"/>
      <c r="P35" s="527"/>
      <c r="Q35" s="90" t="s">
        <v>324</v>
      </c>
      <c r="R35" s="524">
        <v>4250</v>
      </c>
      <c r="S35" s="525"/>
      <c r="T35" s="528">
        <v>1900</v>
      </c>
      <c r="U35" s="529"/>
      <c r="V35" s="87">
        <f t="shared" si="2"/>
        <v>2350</v>
      </c>
      <c r="W35" s="19"/>
      <c r="Z35" s="138"/>
    </row>
    <row r="36" spans="1:26" s="11" customFormat="1" ht="12.75" customHeight="1">
      <c r="A36" s="16"/>
      <c r="B36" s="16"/>
      <c r="C36" s="114" t="s">
        <v>247</v>
      </c>
      <c r="D36" s="93" t="s">
        <v>324</v>
      </c>
      <c r="E36" s="524">
        <v>2900</v>
      </c>
      <c r="F36" s="525"/>
      <c r="G36" s="125">
        <v>1250</v>
      </c>
      <c r="H36" s="526">
        <f t="shared" si="0"/>
        <v>1650</v>
      </c>
      <c r="I36" s="525"/>
      <c r="J36" s="19"/>
      <c r="K36" s="133"/>
      <c r="L36" s="16"/>
      <c r="M36" s="16"/>
      <c r="N36" s="527" t="s">
        <v>71</v>
      </c>
      <c r="O36" s="527"/>
      <c r="P36" s="527"/>
      <c r="Q36" s="90" t="s">
        <v>324</v>
      </c>
      <c r="R36" s="524">
        <v>2400</v>
      </c>
      <c r="S36" s="525"/>
      <c r="T36" s="528">
        <v>1400</v>
      </c>
      <c r="U36" s="529"/>
      <c r="V36" s="87">
        <f t="shared" si="2"/>
        <v>1000</v>
      </c>
      <c r="W36" s="19"/>
      <c r="Z36" s="138"/>
    </row>
    <row r="37" spans="1:26" s="11" customFormat="1" ht="12.75" customHeight="1">
      <c r="A37" s="16"/>
      <c r="B37" s="16"/>
      <c r="C37" s="114" t="s">
        <v>248</v>
      </c>
      <c r="D37" s="93" t="s">
        <v>324</v>
      </c>
      <c r="E37" s="524">
        <v>3050</v>
      </c>
      <c r="F37" s="525"/>
      <c r="G37" s="125">
        <v>1400</v>
      </c>
      <c r="H37" s="526">
        <f t="shared" si="0"/>
        <v>1650</v>
      </c>
      <c r="I37" s="525"/>
      <c r="J37" s="19"/>
      <c r="L37" s="16"/>
      <c r="M37" s="157"/>
      <c r="N37" s="527" t="s">
        <v>72</v>
      </c>
      <c r="O37" s="527"/>
      <c r="P37" s="527"/>
      <c r="Q37" s="90" t="s">
        <v>324</v>
      </c>
      <c r="R37" s="524">
        <v>2250</v>
      </c>
      <c r="S37" s="525"/>
      <c r="T37" s="528">
        <v>1400</v>
      </c>
      <c r="U37" s="529"/>
      <c r="V37" s="87">
        <f t="shared" si="2"/>
        <v>850</v>
      </c>
      <c r="W37" s="19"/>
      <c r="Z37" s="138"/>
    </row>
    <row r="38" spans="1:26" s="11" customFormat="1" ht="12.75" customHeight="1">
      <c r="A38" s="16"/>
      <c r="B38" s="16"/>
      <c r="C38" s="114" t="s">
        <v>234</v>
      </c>
      <c r="D38" s="93" t="s">
        <v>325</v>
      </c>
      <c r="E38" s="524">
        <v>2950</v>
      </c>
      <c r="F38" s="525"/>
      <c r="G38" s="125">
        <v>1550</v>
      </c>
      <c r="H38" s="526">
        <f t="shared" si="0"/>
        <v>1400</v>
      </c>
      <c r="I38" s="525"/>
      <c r="J38" s="19"/>
      <c r="L38" s="16"/>
      <c r="M38" s="16"/>
      <c r="N38" s="527" t="s">
        <v>275</v>
      </c>
      <c r="O38" s="527"/>
      <c r="P38" s="527"/>
      <c r="Q38" s="90" t="s">
        <v>324</v>
      </c>
      <c r="R38" s="524">
        <v>4100</v>
      </c>
      <c r="S38" s="525"/>
      <c r="T38" s="528">
        <v>2350</v>
      </c>
      <c r="U38" s="529"/>
      <c r="V38" s="87">
        <f t="shared" si="2"/>
        <v>1750</v>
      </c>
      <c r="W38" s="19"/>
      <c r="Z38" s="138"/>
    </row>
    <row r="39" spans="1:26" s="11" customFormat="1" ht="12.75" customHeight="1">
      <c r="A39" s="152"/>
      <c r="B39" s="16"/>
      <c r="C39" s="114" t="s">
        <v>461</v>
      </c>
      <c r="D39" s="357" t="s">
        <v>462</v>
      </c>
      <c r="E39" s="524">
        <v>4200</v>
      </c>
      <c r="F39" s="525"/>
      <c r="G39" s="125">
        <v>1900</v>
      </c>
      <c r="H39" s="526">
        <f>SUM(E39-G39)</f>
        <v>2300</v>
      </c>
      <c r="I39" s="525"/>
      <c r="J39" s="40"/>
      <c r="L39" s="16"/>
      <c r="M39" s="16"/>
      <c r="N39" s="527" t="s">
        <v>73</v>
      </c>
      <c r="O39" s="527"/>
      <c r="P39" s="527"/>
      <c r="Q39" s="90" t="s">
        <v>324</v>
      </c>
      <c r="R39" s="524">
        <v>7350</v>
      </c>
      <c r="S39" s="525"/>
      <c r="T39" s="528">
        <v>4350</v>
      </c>
      <c r="U39" s="529"/>
      <c r="V39" s="87">
        <f t="shared" si="2"/>
        <v>3000</v>
      </c>
      <c r="W39" s="19"/>
      <c r="Z39" s="138"/>
    </row>
    <row r="40" spans="1:26" s="11" customFormat="1" ht="12.75" customHeight="1">
      <c r="A40" s="16"/>
      <c r="B40" s="35"/>
      <c r="C40" s="24" t="s">
        <v>464</v>
      </c>
      <c r="D40" s="102" t="s">
        <v>324</v>
      </c>
      <c r="E40" s="524">
        <v>2500</v>
      </c>
      <c r="F40" s="525"/>
      <c r="G40" s="125">
        <v>900</v>
      </c>
      <c r="H40" s="526">
        <f>SUM(E40-G40)</f>
        <v>1600</v>
      </c>
      <c r="I40" s="525"/>
      <c r="J40" s="40"/>
      <c r="L40" s="16"/>
      <c r="M40" s="16"/>
      <c r="N40" s="527" t="s">
        <v>74</v>
      </c>
      <c r="O40" s="527"/>
      <c r="P40" s="527"/>
      <c r="Q40" s="90" t="s">
        <v>324</v>
      </c>
      <c r="R40" s="524">
        <v>2500</v>
      </c>
      <c r="S40" s="525"/>
      <c r="T40" s="528">
        <v>1600</v>
      </c>
      <c r="U40" s="529"/>
      <c r="V40" s="87">
        <f t="shared" si="2"/>
        <v>900</v>
      </c>
      <c r="W40" s="19"/>
      <c r="Z40" s="138"/>
    </row>
    <row r="41" spans="1:26" s="11" customFormat="1" ht="12.75" customHeight="1" thickBot="1">
      <c r="A41" s="159"/>
      <c r="B41" s="159"/>
      <c r="C41" s="160" t="s">
        <v>463</v>
      </c>
      <c r="D41" s="358" t="s">
        <v>326</v>
      </c>
      <c r="E41" s="535">
        <v>3900</v>
      </c>
      <c r="F41" s="536"/>
      <c r="G41" s="82">
        <v>1300</v>
      </c>
      <c r="H41" s="526">
        <f>SUM(E41-G41)</f>
        <v>2600</v>
      </c>
      <c r="I41" s="525"/>
      <c r="J41" s="20"/>
      <c r="L41" s="16"/>
      <c r="M41" s="157"/>
      <c r="N41" s="527" t="s">
        <v>75</v>
      </c>
      <c r="O41" s="527"/>
      <c r="P41" s="527"/>
      <c r="Q41" s="90" t="s">
        <v>324</v>
      </c>
      <c r="R41" s="524">
        <v>4250</v>
      </c>
      <c r="S41" s="525"/>
      <c r="T41" s="528">
        <v>2950</v>
      </c>
      <c r="U41" s="529"/>
      <c r="V41" s="87">
        <f t="shared" si="2"/>
        <v>1300</v>
      </c>
      <c r="W41" s="19"/>
      <c r="Z41" s="138"/>
    </row>
    <row r="42" spans="1:26" s="11" customFormat="1" ht="12.75" customHeight="1" thickBot="1" thickTop="1">
      <c r="A42" s="26"/>
      <c r="B42" s="26"/>
      <c r="C42" s="180" t="s">
        <v>485</v>
      </c>
      <c r="D42" s="181"/>
      <c r="E42" s="537">
        <f>SUM(E7:F41)</f>
        <v>143650</v>
      </c>
      <c r="F42" s="538"/>
      <c r="G42" s="129">
        <f>SUM(G7:G41)</f>
        <v>64900</v>
      </c>
      <c r="H42" s="539">
        <f>SUM(H7:I41)</f>
        <v>78750</v>
      </c>
      <c r="I42" s="538"/>
      <c r="J42" s="39">
        <f>SUM(J7:J41)</f>
        <v>0</v>
      </c>
      <c r="L42" s="16"/>
      <c r="M42" s="16"/>
      <c r="N42" s="527" t="s">
        <v>76</v>
      </c>
      <c r="O42" s="527"/>
      <c r="P42" s="527"/>
      <c r="Q42" s="90" t="s">
        <v>324</v>
      </c>
      <c r="R42" s="524">
        <v>3250</v>
      </c>
      <c r="S42" s="525"/>
      <c r="T42" s="528">
        <v>2150</v>
      </c>
      <c r="U42" s="529"/>
      <c r="V42" s="87">
        <f t="shared" si="2"/>
        <v>1100</v>
      </c>
      <c r="W42" s="19"/>
      <c r="Z42" s="138"/>
    </row>
    <row r="43" spans="10:26" s="11" customFormat="1" ht="12.75" customHeight="1" thickBot="1">
      <c r="J43" s="43"/>
      <c r="L43" s="17"/>
      <c r="M43" s="261" t="s">
        <v>474</v>
      </c>
      <c r="N43" s="534" t="s">
        <v>77</v>
      </c>
      <c r="O43" s="534" t="s">
        <v>52</v>
      </c>
      <c r="P43" s="534"/>
      <c r="Q43" s="360" t="s">
        <v>327</v>
      </c>
      <c r="R43" s="532">
        <v>2250</v>
      </c>
      <c r="S43" s="533"/>
      <c r="T43" s="530">
        <v>2250</v>
      </c>
      <c r="U43" s="531"/>
      <c r="V43" s="209">
        <f t="shared" si="2"/>
        <v>0</v>
      </c>
      <c r="W43" s="20"/>
      <c r="Z43" s="138"/>
    </row>
    <row r="44" spans="1:26" s="11" customFormat="1" ht="12.75" customHeight="1" thickBot="1" thickTop="1">
      <c r="A44" s="368" t="s">
        <v>0</v>
      </c>
      <c r="B44" s="369" t="s">
        <v>475</v>
      </c>
      <c r="C44" s="11" t="s">
        <v>476</v>
      </c>
      <c r="J44" s="27"/>
      <c r="L44" s="26"/>
      <c r="M44" s="26"/>
      <c r="N44" s="544" t="s">
        <v>210</v>
      </c>
      <c r="O44" s="544" t="s">
        <v>210</v>
      </c>
      <c r="P44" s="544"/>
      <c r="Q44" s="145"/>
      <c r="R44" s="542">
        <f>SUM(R31:S43)</f>
        <v>44700</v>
      </c>
      <c r="S44" s="543"/>
      <c r="T44" s="540">
        <f>SUM(T31:U43)</f>
        <v>27100</v>
      </c>
      <c r="U44" s="541"/>
      <c r="V44" s="85">
        <f>SUM(V31:V43)</f>
        <v>17600</v>
      </c>
      <c r="W44" s="39">
        <f>SUM(W31:W43)</f>
        <v>0</v>
      </c>
      <c r="Z44" s="138"/>
    </row>
    <row r="45" spans="2:26" s="11" customFormat="1" ht="10.5">
      <c r="B45" s="369" t="s">
        <v>477</v>
      </c>
      <c r="C45" s="11" t="s">
        <v>479</v>
      </c>
      <c r="D45" s="27"/>
      <c r="E45" s="27"/>
      <c r="J45" s="133"/>
      <c r="K45" s="27"/>
      <c r="Z45" s="138"/>
    </row>
    <row r="46" spans="2:26" s="11" customFormat="1" ht="9" customHeight="1">
      <c r="B46" s="369" t="s">
        <v>478</v>
      </c>
      <c r="C46" s="133" t="s">
        <v>481</v>
      </c>
      <c r="D46" s="27"/>
      <c r="E46" s="27"/>
      <c r="J46" s="162"/>
      <c r="K46" s="27"/>
      <c r="Z46" s="138"/>
    </row>
    <row r="47" spans="2:26" s="11" customFormat="1" ht="13.5">
      <c r="B47" s="133"/>
      <c r="C47" s="133"/>
      <c r="J47" s="8"/>
      <c r="K47" s="27"/>
      <c r="R47" s="163"/>
      <c r="S47" s="163"/>
      <c r="T47" s="163"/>
      <c r="U47" s="163"/>
      <c r="V47" s="163"/>
      <c r="W47" s="163"/>
      <c r="Z47" s="138"/>
    </row>
    <row r="48" spans="2:26" s="11" customFormat="1" ht="13.5">
      <c r="B48" s="133"/>
      <c r="C48" s="133"/>
      <c r="J48" s="8"/>
      <c r="K48" s="27"/>
      <c r="R48" s="163"/>
      <c r="S48" s="163"/>
      <c r="T48" s="163"/>
      <c r="U48" s="163"/>
      <c r="V48" s="163"/>
      <c r="W48" s="163"/>
      <c r="Z48" s="138"/>
    </row>
    <row r="49" spans="2:26" s="11" customFormat="1" ht="13.5">
      <c r="B49" s="133"/>
      <c r="C49" s="133"/>
      <c r="I49" s="137"/>
      <c r="J49" s="27"/>
      <c r="K49" s="27"/>
      <c r="L49" s="163"/>
      <c r="M49" s="163"/>
      <c r="N49" s="163"/>
      <c r="O49" s="163"/>
      <c r="P49" s="163"/>
      <c r="Q49" s="163"/>
      <c r="R49" s="163"/>
      <c r="S49" s="163"/>
      <c r="T49" s="163"/>
      <c r="U49" s="163"/>
      <c r="V49" s="163"/>
      <c r="W49" s="163"/>
      <c r="Z49" s="138"/>
    </row>
    <row r="50" spans="1:26" s="11" customFormat="1" ht="13.5">
      <c r="A50" s="167"/>
      <c r="B50" s="167"/>
      <c r="C50" s="166"/>
      <c r="D50" s="166"/>
      <c r="E50" s="166"/>
      <c r="F50" s="166"/>
      <c r="G50" s="167"/>
      <c r="H50" s="167"/>
      <c r="I50" s="167"/>
      <c r="J50" s="168"/>
      <c r="K50" s="27"/>
      <c r="L50" s="163"/>
      <c r="M50" s="163"/>
      <c r="N50" s="163"/>
      <c r="O50" s="163"/>
      <c r="P50" s="163"/>
      <c r="Q50" s="163"/>
      <c r="R50" s="163"/>
      <c r="S50" s="163"/>
      <c r="T50" s="163"/>
      <c r="U50" s="163"/>
      <c r="V50" s="163"/>
      <c r="W50" s="163"/>
      <c r="Z50" s="138"/>
    </row>
    <row r="51" spans="1:26" s="11" customFormat="1" ht="13.5">
      <c r="A51" s="167"/>
      <c r="B51" s="167"/>
      <c r="C51" s="166"/>
      <c r="D51" s="166"/>
      <c r="E51" s="166"/>
      <c r="F51" s="166"/>
      <c r="G51" s="167"/>
      <c r="H51" s="167"/>
      <c r="I51" s="167"/>
      <c r="J51" s="167"/>
      <c r="K51" s="27"/>
      <c r="L51" s="163"/>
      <c r="M51" s="163"/>
      <c r="N51" s="163"/>
      <c r="O51" s="163"/>
      <c r="P51" s="163"/>
      <c r="Q51" s="163"/>
      <c r="R51" s="163"/>
      <c r="S51" s="163"/>
      <c r="T51" s="163"/>
      <c r="U51" s="163"/>
      <c r="V51" s="163"/>
      <c r="W51" s="163"/>
      <c r="Z51" s="138"/>
    </row>
    <row r="52" spans="11:23" ht="13.5">
      <c r="K52" s="168"/>
      <c r="L52" s="163"/>
      <c r="M52" s="163"/>
      <c r="N52" s="163"/>
      <c r="O52" s="163"/>
      <c r="P52" s="163"/>
      <c r="Q52" s="163"/>
      <c r="R52" s="163"/>
      <c r="S52" s="163"/>
      <c r="T52" s="163"/>
      <c r="U52" s="163"/>
      <c r="V52" s="163"/>
      <c r="W52" s="163"/>
    </row>
    <row r="53" spans="11:23" ht="13.5">
      <c r="K53" s="133"/>
      <c r="L53" s="11"/>
      <c r="M53" s="27"/>
      <c r="N53" s="27"/>
      <c r="O53" s="11"/>
      <c r="P53" s="11"/>
      <c r="Q53" s="11"/>
      <c r="R53" s="163"/>
      <c r="S53" s="163"/>
      <c r="T53" s="163"/>
      <c r="U53" s="163"/>
      <c r="V53" s="163"/>
      <c r="W53" s="163"/>
    </row>
    <row r="54" spans="11:17" ht="13.5">
      <c r="K54" s="133"/>
      <c r="L54" s="133"/>
      <c r="M54" s="27"/>
      <c r="N54" s="27"/>
      <c r="O54" s="11"/>
      <c r="P54" s="11"/>
      <c r="Q54" s="11"/>
    </row>
    <row r="55" spans="11:17" ht="13.5">
      <c r="K55" s="133"/>
      <c r="L55" s="133"/>
      <c r="M55" s="27"/>
      <c r="N55" s="27"/>
      <c r="O55" s="11"/>
      <c r="P55" s="11"/>
      <c r="Q55" s="11"/>
    </row>
    <row r="56" spans="11:17" ht="13.5">
      <c r="K56" s="133"/>
      <c r="L56" s="133"/>
      <c r="M56" s="27"/>
      <c r="N56" s="27"/>
      <c r="O56" s="11"/>
      <c r="P56" s="11"/>
      <c r="Q56" s="11"/>
    </row>
    <row r="57" spans="11:17" ht="13.5">
      <c r="K57" s="133"/>
      <c r="L57" s="133"/>
      <c r="M57" s="11"/>
      <c r="N57" s="11"/>
      <c r="O57" s="11"/>
      <c r="P57" s="11"/>
      <c r="Q57" s="11"/>
    </row>
    <row r="58" spans="11:17" ht="13.5">
      <c r="K58" s="133"/>
      <c r="L58" s="133"/>
      <c r="M58" s="11"/>
      <c r="N58" s="11"/>
      <c r="O58" s="11"/>
      <c r="P58" s="11"/>
      <c r="Q58" s="11"/>
    </row>
    <row r="59" spans="11:17" ht="13.5">
      <c r="K59" s="133"/>
      <c r="L59" s="133"/>
      <c r="M59" s="11"/>
      <c r="N59" s="11"/>
      <c r="O59" s="11"/>
      <c r="P59" s="11"/>
      <c r="Q59" s="11"/>
    </row>
    <row r="60" spans="11:17" ht="13.5">
      <c r="K60" s="133"/>
      <c r="L60" s="11"/>
      <c r="M60" s="11"/>
      <c r="N60" s="11"/>
      <c r="O60" s="11"/>
      <c r="P60" s="11"/>
      <c r="Q60" s="11"/>
    </row>
  </sheetData>
  <sheetProtection/>
  <mergeCells count="190">
    <mergeCell ref="V1:W1"/>
    <mergeCell ref="N44:P44"/>
    <mergeCell ref="R44:S44"/>
    <mergeCell ref="T44:U44"/>
    <mergeCell ref="N43:P43"/>
    <mergeCell ref="R43:S43"/>
    <mergeCell ref="T43:U43"/>
    <mergeCell ref="N41:P41"/>
    <mergeCell ref="R41:S41"/>
    <mergeCell ref="T41:U41"/>
    <mergeCell ref="N42:P42"/>
    <mergeCell ref="R42:S42"/>
    <mergeCell ref="T42:U42"/>
    <mergeCell ref="N39:P39"/>
    <mergeCell ref="R39:S39"/>
    <mergeCell ref="T39:U39"/>
    <mergeCell ref="N40:P40"/>
    <mergeCell ref="R40:S40"/>
    <mergeCell ref="T40:U40"/>
    <mergeCell ref="N37:P37"/>
    <mergeCell ref="R37:S37"/>
    <mergeCell ref="T37:U37"/>
    <mergeCell ref="N38:P38"/>
    <mergeCell ref="R38:S38"/>
    <mergeCell ref="T38:U38"/>
    <mergeCell ref="N35:P35"/>
    <mergeCell ref="R35:S35"/>
    <mergeCell ref="T35:U35"/>
    <mergeCell ref="N36:P36"/>
    <mergeCell ref="R36:S36"/>
    <mergeCell ref="T36:U36"/>
    <mergeCell ref="N33:P33"/>
    <mergeCell ref="R33:S33"/>
    <mergeCell ref="T33:U33"/>
    <mergeCell ref="N34:P34"/>
    <mergeCell ref="R34:S34"/>
    <mergeCell ref="T34:U34"/>
    <mergeCell ref="N31:P31"/>
    <mergeCell ref="R31:S31"/>
    <mergeCell ref="T31:U31"/>
    <mergeCell ref="N32:P32"/>
    <mergeCell ref="R32:S32"/>
    <mergeCell ref="T32:U32"/>
    <mergeCell ref="N15:P15"/>
    <mergeCell ref="R15:S15"/>
    <mergeCell ref="T15:U15"/>
    <mergeCell ref="L22:N22"/>
    <mergeCell ref="M23:Q23"/>
    <mergeCell ref="R23:S23"/>
    <mergeCell ref="T23:U23"/>
    <mergeCell ref="T17:U17"/>
    <mergeCell ref="R17:S17"/>
    <mergeCell ref="N17:P17"/>
    <mergeCell ref="N14:P14"/>
    <mergeCell ref="R14:S14"/>
    <mergeCell ref="T14:U14"/>
    <mergeCell ref="M13:Q13"/>
    <mergeCell ref="T10:U10"/>
    <mergeCell ref="R10:S10"/>
    <mergeCell ref="N10:P10"/>
    <mergeCell ref="L12:N12"/>
    <mergeCell ref="R13:S13"/>
    <mergeCell ref="T13:U13"/>
    <mergeCell ref="T16:U16"/>
    <mergeCell ref="R16:S16"/>
    <mergeCell ref="N16:P16"/>
    <mergeCell ref="T19:U19"/>
    <mergeCell ref="R19:S19"/>
    <mergeCell ref="N19:P19"/>
    <mergeCell ref="T18:U18"/>
    <mergeCell ref="R18:S18"/>
    <mergeCell ref="N18:P18"/>
    <mergeCell ref="T20:U20"/>
    <mergeCell ref="R20:S20"/>
    <mergeCell ref="N20:P20"/>
    <mergeCell ref="T26:U26"/>
    <mergeCell ref="R26:S26"/>
    <mergeCell ref="N26:P26"/>
    <mergeCell ref="T25:U25"/>
    <mergeCell ref="R25:S25"/>
    <mergeCell ref="N25:P25"/>
    <mergeCell ref="T27:U27"/>
    <mergeCell ref="R27:S27"/>
    <mergeCell ref="N27:P27"/>
    <mergeCell ref="N24:P24"/>
    <mergeCell ref="R24:S24"/>
    <mergeCell ref="M30:Q30"/>
    <mergeCell ref="R30:S30"/>
    <mergeCell ref="T30:U30"/>
    <mergeCell ref="T24:U24"/>
    <mergeCell ref="E42:F42"/>
    <mergeCell ref="H42:I42"/>
    <mergeCell ref="E39:F39"/>
    <mergeCell ref="H39:I39"/>
    <mergeCell ref="H40:I40"/>
    <mergeCell ref="E40:F40"/>
    <mergeCell ref="E37:F37"/>
    <mergeCell ref="H37:I37"/>
    <mergeCell ref="E38:F38"/>
    <mergeCell ref="H38:I38"/>
    <mergeCell ref="E41:F41"/>
    <mergeCell ref="H41:I41"/>
    <mergeCell ref="E34:F34"/>
    <mergeCell ref="H34:I34"/>
    <mergeCell ref="E35:F35"/>
    <mergeCell ref="H35:I35"/>
    <mergeCell ref="E36:F36"/>
    <mergeCell ref="H36:I36"/>
    <mergeCell ref="E31:F31"/>
    <mergeCell ref="H31:I31"/>
    <mergeCell ref="E32:F32"/>
    <mergeCell ref="H32:I32"/>
    <mergeCell ref="E33:F33"/>
    <mergeCell ref="H33:I33"/>
    <mergeCell ref="E29:F29"/>
    <mergeCell ref="H29:I29"/>
    <mergeCell ref="E30:F30"/>
    <mergeCell ref="H30:I30"/>
    <mergeCell ref="E27:F27"/>
    <mergeCell ref="H27:I27"/>
    <mergeCell ref="E28:F28"/>
    <mergeCell ref="H28:I28"/>
    <mergeCell ref="E25:F25"/>
    <mergeCell ref="H25:I25"/>
    <mergeCell ref="E26:F26"/>
    <mergeCell ref="H26:I26"/>
    <mergeCell ref="E22:F22"/>
    <mergeCell ref="H22:I22"/>
    <mergeCell ref="E23:F23"/>
    <mergeCell ref="H23:I23"/>
    <mergeCell ref="E24:F24"/>
    <mergeCell ref="H24:I24"/>
    <mergeCell ref="E20:F20"/>
    <mergeCell ref="H20:I20"/>
    <mergeCell ref="E21:F21"/>
    <mergeCell ref="H21:I21"/>
    <mergeCell ref="E18:F18"/>
    <mergeCell ref="H18:I18"/>
    <mergeCell ref="E19:F19"/>
    <mergeCell ref="H19:I19"/>
    <mergeCell ref="E16:F16"/>
    <mergeCell ref="H16:I16"/>
    <mergeCell ref="E17:F17"/>
    <mergeCell ref="H17:I17"/>
    <mergeCell ref="E13:F13"/>
    <mergeCell ref="H13:I13"/>
    <mergeCell ref="E14:F14"/>
    <mergeCell ref="H14:I14"/>
    <mergeCell ref="E15:F15"/>
    <mergeCell ref="H15:I15"/>
    <mergeCell ref="E12:F12"/>
    <mergeCell ref="H12:I12"/>
    <mergeCell ref="E9:F9"/>
    <mergeCell ref="H9:I9"/>
    <mergeCell ref="E10:F10"/>
    <mergeCell ref="H10:I10"/>
    <mergeCell ref="E8:F8"/>
    <mergeCell ref="H8:I8"/>
    <mergeCell ref="N8:P8"/>
    <mergeCell ref="R8:S8"/>
    <mergeCell ref="T8:U8"/>
    <mergeCell ref="E11:F11"/>
    <mergeCell ref="H11:I11"/>
    <mergeCell ref="T9:U9"/>
    <mergeCell ref="R9:S9"/>
    <mergeCell ref="N9:P9"/>
    <mergeCell ref="M6:Q6"/>
    <mergeCell ref="R6:S6"/>
    <mergeCell ref="T6:U6"/>
    <mergeCell ref="E7:F7"/>
    <mergeCell ref="H7:I7"/>
    <mergeCell ref="N7:P7"/>
    <mergeCell ref="R7:S7"/>
    <mergeCell ref="T7:U7"/>
    <mergeCell ref="A2:B2"/>
    <mergeCell ref="D2:G2"/>
    <mergeCell ref="H2:I2"/>
    <mergeCell ref="B6:D6"/>
    <mergeCell ref="E6:F6"/>
    <mergeCell ref="H6:I6"/>
    <mergeCell ref="J2:M2"/>
    <mergeCell ref="O2:S2"/>
    <mergeCell ref="T2:U2"/>
    <mergeCell ref="V2:W2"/>
    <mergeCell ref="A3:B3"/>
    <mergeCell ref="C3:G3"/>
    <mergeCell ref="H3:I3"/>
    <mergeCell ref="J3:S3"/>
    <mergeCell ref="T3:U3"/>
    <mergeCell ref="V3:W3"/>
  </mergeCells>
  <dataValidations count="1">
    <dataValidation allowBlank="1" showInputMessage="1" sqref="D7:D41"/>
  </dataValidations>
  <printOptions/>
  <pageMargins left="0.66" right="0.11811023622047245" top="0.3" bottom="0.26" header="0.19" footer="0.16"/>
  <pageSetup horizontalDpi="600" verticalDpi="600" orientation="landscape" paperSize="9" scale="96" r:id="rId1"/>
  <ignoredErrors>
    <ignoredError sqref="H33"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Y40"/>
  <sheetViews>
    <sheetView view="pageBreakPreview" zoomScaleSheetLayoutView="100" zoomScalePageLayoutView="0" workbookViewId="0" topLeftCell="B1">
      <selection activeCell="Q6" sqref="Q6:U6"/>
    </sheetView>
  </sheetViews>
  <sheetFormatPr defaultColWidth="19.00390625" defaultRowHeight="13.5"/>
  <cols>
    <col min="1" max="1" width="13.125" style="46" customWidth="1"/>
    <col min="2" max="2" width="12.50390625" style="46" customWidth="1"/>
    <col min="3" max="3" width="2.125" style="46" customWidth="1"/>
    <col min="4" max="5" width="14.00390625" style="46" customWidth="1"/>
    <col min="6" max="6" width="5.625" style="46" customWidth="1"/>
    <col min="7" max="7" width="2.75390625" style="46" customWidth="1"/>
    <col min="8" max="8" width="5.50390625" style="46" customWidth="1"/>
    <col min="9" max="9" width="1.75390625" style="46" customWidth="1"/>
    <col min="10" max="10" width="4.875" style="46" customWidth="1"/>
    <col min="11" max="11" width="2.75390625" style="58" customWidth="1"/>
    <col min="12" max="12" width="4.75390625" style="58" customWidth="1"/>
    <col min="13" max="13" width="2.625" style="58" customWidth="1"/>
    <col min="14" max="14" width="5.125" style="58" customWidth="1"/>
    <col min="15" max="15" width="4.875" style="58" customWidth="1"/>
    <col min="16" max="16" width="4.00390625" style="58" customWidth="1"/>
    <col min="17" max="17" width="2.25390625" style="58" customWidth="1"/>
    <col min="18" max="18" width="3.00390625" style="58" customWidth="1"/>
    <col min="19" max="19" width="2.50390625" style="58" customWidth="1"/>
    <col min="20" max="20" width="4.875" style="58" customWidth="1"/>
    <col min="21" max="21" width="2.625" style="46" customWidth="1"/>
    <col min="22" max="22" width="6.125" style="46" customWidth="1"/>
    <col min="23" max="23" width="7.50390625" style="46" customWidth="1"/>
    <col min="24" max="24" width="12.625" style="46" customWidth="1"/>
    <col min="25" max="32" width="7.75390625" style="46" customWidth="1"/>
    <col min="33" max="34" width="7.00390625" style="46" customWidth="1"/>
    <col min="35" max="16384" width="19.00390625" style="46" customWidth="1"/>
  </cols>
  <sheetData>
    <row r="1" spans="1:24" s="258" customFormat="1" ht="21">
      <c r="A1" s="609"/>
      <c r="B1" s="609"/>
      <c r="C1" s="609"/>
      <c r="D1" s="609"/>
      <c r="E1" s="608" t="s">
        <v>488</v>
      </c>
      <c r="F1" s="608"/>
      <c r="G1" s="608"/>
      <c r="H1" s="608"/>
      <c r="I1" s="608"/>
      <c r="J1" s="608"/>
      <c r="K1" s="608"/>
      <c r="L1" s="608"/>
      <c r="M1" s="608"/>
      <c r="N1" s="608"/>
      <c r="O1" s="608"/>
      <c r="P1" s="608"/>
      <c r="Q1" s="608"/>
      <c r="R1" s="608"/>
      <c r="S1" s="608"/>
      <c r="T1" s="259"/>
      <c r="X1" s="407">
        <v>43108</v>
      </c>
    </row>
    <row r="2" spans="1:24" ht="35.25" customHeight="1">
      <c r="A2" s="118" t="s">
        <v>49</v>
      </c>
      <c r="B2" s="268" t="s">
        <v>218</v>
      </c>
      <c r="C2" s="561"/>
      <c r="D2" s="562"/>
      <c r="E2" s="563"/>
      <c r="F2" s="488" t="s">
        <v>219</v>
      </c>
      <c r="G2" s="489"/>
      <c r="H2" s="419"/>
      <c r="I2" s="561"/>
      <c r="J2" s="562"/>
      <c r="K2" s="562"/>
      <c r="L2" s="562"/>
      <c r="M2" s="562"/>
      <c r="N2" s="562"/>
      <c r="O2" s="119" t="s">
        <v>231</v>
      </c>
      <c r="P2" s="562"/>
      <c r="Q2" s="562"/>
      <c r="R2" s="562"/>
      <c r="S2" s="562"/>
      <c r="T2" s="562"/>
      <c r="U2" s="563"/>
      <c r="V2" s="118" t="s">
        <v>348</v>
      </c>
      <c r="W2" s="588"/>
      <c r="X2" s="589"/>
    </row>
    <row r="3" spans="1:24" ht="35.25" customHeight="1">
      <c r="A3" s="116" t="s">
        <v>243</v>
      </c>
      <c r="B3" s="605"/>
      <c r="C3" s="605"/>
      <c r="D3" s="605"/>
      <c r="E3" s="606"/>
      <c r="F3" s="500" t="s">
        <v>313</v>
      </c>
      <c r="G3" s="502"/>
      <c r="H3" s="501"/>
      <c r="I3" s="488"/>
      <c r="J3" s="489"/>
      <c r="K3" s="489"/>
      <c r="L3" s="489"/>
      <c r="M3" s="489"/>
      <c r="N3" s="489"/>
      <c r="O3" s="489"/>
      <c r="P3" s="489"/>
      <c r="Q3" s="489"/>
      <c r="R3" s="489"/>
      <c r="S3" s="489"/>
      <c r="T3" s="489"/>
      <c r="U3" s="419"/>
      <c r="V3" s="118" t="s">
        <v>46</v>
      </c>
      <c r="W3" s="586">
        <f>SUM(X25)</f>
        <v>0</v>
      </c>
      <c r="X3" s="587"/>
    </row>
    <row r="4" spans="1:24" ht="10.5" customHeight="1">
      <c r="A4" s="269"/>
      <c r="B4" s="276"/>
      <c r="C4" s="276"/>
      <c r="D4" s="276"/>
      <c r="E4" s="276"/>
      <c r="F4" s="271"/>
      <c r="G4" s="271"/>
      <c r="H4" s="271"/>
      <c r="I4" s="270"/>
      <c r="J4" s="270"/>
      <c r="K4" s="270"/>
      <c r="L4" s="270"/>
      <c r="M4" s="270"/>
      <c r="N4" s="270"/>
      <c r="O4" s="270"/>
      <c r="P4" s="270"/>
      <c r="Q4" s="270"/>
      <c r="R4" s="270"/>
      <c r="S4" s="270"/>
      <c r="T4" s="270"/>
      <c r="U4" s="270"/>
      <c r="V4" s="269"/>
      <c r="W4" s="277"/>
      <c r="X4" s="278"/>
    </row>
    <row r="5" spans="5:24" ht="18" customHeight="1" thickBot="1">
      <c r="E5" s="47"/>
      <c r="F5" s="47"/>
      <c r="G5" s="47"/>
      <c r="H5" s="47"/>
      <c r="I5" s="48"/>
      <c r="J5" s="49"/>
      <c r="K5" s="50"/>
      <c r="L5" s="50"/>
      <c r="M5" s="50"/>
      <c r="N5" s="50"/>
      <c r="O5" s="50"/>
      <c r="P5" s="50"/>
      <c r="Q5" s="50"/>
      <c r="R5" s="50"/>
      <c r="S5" s="50"/>
      <c r="T5" s="50"/>
      <c r="U5" s="560" t="s">
        <v>492</v>
      </c>
      <c r="V5" s="560"/>
      <c r="W5" s="560"/>
      <c r="X5" s="560"/>
    </row>
    <row r="6" spans="1:24" s="1" customFormat="1" ht="33.75" customHeight="1" thickBot="1">
      <c r="A6" s="77" t="s">
        <v>47</v>
      </c>
      <c r="B6" s="570" t="s">
        <v>250</v>
      </c>
      <c r="C6" s="572"/>
      <c r="D6" s="64" t="s">
        <v>217</v>
      </c>
      <c r="E6" s="64" t="s">
        <v>249</v>
      </c>
      <c r="F6" s="582" t="s">
        <v>349</v>
      </c>
      <c r="G6" s="582"/>
      <c r="H6" s="582"/>
      <c r="I6" s="51"/>
      <c r="J6" s="601" t="s">
        <v>47</v>
      </c>
      <c r="K6" s="602"/>
      <c r="L6" s="602"/>
      <c r="M6" s="603"/>
      <c r="N6" s="573" t="s">
        <v>250</v>
      </c>
      <c r="O6" s="582"/>
      <c r="P6" s="582"/>
      <c r="Q6" s="570" t="s">
        <v>217</v>
      </c>
      <c r="R6" s="571"/>
      <c r="S6" s="571"/>
      <c r="T6" s="571"/>
      <c r="U6" s="572"/>
      <c r="V6" s="573" t="s">
        <v>249</v>
      </c>
      <c r="W6" s="573"/>
      <c r="X6" s="60" t="s">
        <v>349</v>
      </c>
    </row>
    <row r="7" spans="1:24" s="1" customFormat="1" ht="21.75" customHeight="1">
      <c r="A7" s="65" t="s">
        <v>1</v>
      </c>
      <c r="B7" s="579">
        <f>'岐阜市・瑞穂・本巣'!$E$40</f>
        <v>139550</v>
      </c>
      <c r="C7" s="580"/>
      <c r="D7" s="66">
        <f>'岐阜市・瑞穂・本巣'!$G$40</f>
        <v>64200</v>
      </c>
      <c r="E7" s="66">
        <f>'岐阜市・瑞穂・本巣'!$H$40</f>
        <v>75350</v>
      </c>
      <c r="F7" s="600">
        <f>'岐阜市・瑞穂・本巣'!$J$40</f>
        <v>0</v>
      </c>
      <c r="G7" s="600"/>
      <c r="H7" s="600"/>
      <c r="I7" s="2"/>
      <c r="J7" s="604" t="s">
        <v>17</v>
      </c>
      <c r="K7" s="604"/>
      <c r="L7" s="604"/>
      <c r="M7" s="604"/>
      <c r="N7" s="591">
        <f>'美濃加茂･加茂･美濃･関・郡上'!$E$12</f>
        <v>15850</v>
      </c>
      <c r="O7" s="591"/>
      <c r="P7" s="591"/>
      <c r="Q7" s="579">
        <f>'美濃加茂･加茂･美濃･関・郡上'!$G$12</f>
        <v>10050</v>
      </c>
      <c r="R7" s="592"/>
      <c r="S7" s="592"/>
      <c r="T7" s="592"/>
      <c r="U7" s="580"/>
      <c r="V7" s="591">
        <f>'美濃加茂･加茂･美濃･関・郡上'!$H$12</f>
        <v>5800</v>
      </c>
      <c r="W7" s="591"/>
      <c r="X7" s="392">
        <f>'美濃加茂･加茂･美濃･関・郡上'!$J$12</f>
        <v>0</v>
      </c>
    </row>
    <row r="8" spans="1:24" s="1" customFormat="1" ht="21.75" customHeight="1">
      <c r="A8" s="67" t="s">
        <v>5</v>
      </c>
      <c r="B8" s="574">
        <f>'岐阜市・瑞穂・本巣'!$R$12</f>
        <v>16350</v>
      </c>
      <c r="C8" s="575"/>
      <c r="D8" s="61">
        <f>'岐阜市・瑞穂・本巣'!$T$12</f>
        <v>7750</v>
      </c>
      <c r="E8" s="61">
        <f>'岐阜市・瑞穂・本巣'!$V$12</f>
        <v>8600</v>
      </c>
      <c r="F8" s="577">
        <f>'岐阜市・瑞穂・本巣'!$W$12</f>
        <v>0</v>
      </c>
      <c r="G8" s="577"/>
      <c r="H8" s="577"/>
      <c r="I8" s="2"/>
      <c r="J8" s="596" t="s">
        <v>18</v>
      </c>
      <c r="K8" s="596"/>
      <c r="L8" s="596"/>
      <c r="M8" s="596"/>
      <c r="N8" s="569">
        <f>'美濃加茂･加茂･美濃･関・郡上'!$E$30</f>
        <v>14650</v>
      </c>
      <c r="O8" s="569"/>
      <c r="P8" s="569"/>
      <c r="Q8" s="574">
        <f>'美濃加茂･加茂･美濃･関・郡上'!$G$30</f>
        <v>12700</v>
      </c>
      <c r="R8" s="593"/>
      <c r="S8" s="593"/>
      <c r="T8" s="593"/>
      <c r="U8" s="575"/>
      <c r="V8" s="569">
        <f>'美濃加茂･加茂･美濃･関・郡上'!$H$30</f>
        <v>1950</v>
      </c>
      <c r="W8" s="569"/>
      <c r="X8" s="393">
        <f>'美濃加茂･加茂･美濃･関・郡上'!$J$30</f>
        <v>0</v>
      </c>
    </row>
    <row r="9" spans="1:24" s="1" customFormat="1" ht="21.75" customHeight="1">
      <c r="A9" s="67" t="s">
        <v>88</v>
      </c>
      <c r="B9" s="574">
        <f>'岐阜市・瑞穂・本巣'!$R$21</f>
        <v>8250</v>
      </c>
      <c r="C9" s="575"/>
      <c r="D9" s="61">
        <f>'岐阜市・瑞穂・本巣'!$T$21</f>
        <v>5550</v>
      </c>
      <c r="E9" s="61">
        <f>'岐阜市・瑞穂・本巣'!$V$21</f>
        <v>2700</v>
      </c>
      <c r="F9" s="577">
        <f>'岐阜市・瑞穂・本巣'!$W$21</f>
        <v>0</v>
      </c>
      <c r="G9" s="577"/>
      <c r="H9" s="577"/>
      <c r="I9" s="2"/>
      <c r="J9" s="596" t="s">
        <v>19</v>
      </c>
      <c r="K9" s="596"/>
      <c r="L9" s="596"/>
      <c r="M9" s="596"/>
      <c r="N9" s="569">
        <f>'美濃加茂･加茂･美濃･関・郡上'!$E$38</f>
        <v>4250</v>
      </c>
      <c r="O9" s="569"/>
      <c r="P9" s="569"/>
      <c r="Q9" s="574">
        <f>'美濃加茂･加茂･美濃･関・郡上'!$G$38</f>
        <v>4250</v>
      </c>
      <c r="R9" s="593"/>
      <c r="S9" s="593"/>
      <c r="T9" s="593"/>
      <c r="U9" s="575"/>
      <c r="V9" s="569">
        <f>'美濃加茂･加茂･美濃･関・郡上'!$H$38</f>
        <v>0</v>
      </c>
      <c r="W9" s="569"/>
      <c r="X9" s="393">
        <f>'美濃加茂･加茂･美濃･関・郡上'!$J$38</f>
        <v>0</v>
      </c>
    </row>
    <row r="10" spans="1:24" s="1" customFormat="1" ht="21.75" customHeight="1">
      <c r="A10" s="67" t="s">
        <v>89</v>
      </c>
      <c r="B10" s="574">
        <f>'岐阜市・瑞穂・本巣'!$R$30</f>
        <v>8850</v>
      </c>
      <c r="C10" s="575"/>
      <c r="D10" s="61">
        <f>'岐阜市・瑞穂・本巣'!$T$30</f>
        <v>3850</v>
      </c>
      <c r="E10" s="61">
        <f>'岐阜市・瑞穂・本巣'!$V$30</f>
        <v>5000</v>
      </c>
      <c r="F10" s="577">
        <f>'岐阜市・瑞穂・本巣'!$W$30</f>
        <v>0</v>
      </c>
      <c r="G10" s="577"/>
      <c r="H10" s="577"/>
      <c r="I10" s="2"/>
      <c r="J10" s="596" t="s">
        <v>20</v>
      </c>
      <c r="K10" s="596"/>
      <c r="L10" s="596"/>
      <c r="M10" s="596"/>
      <c r="N10" s="569">
        <f>'美濃加茂･加茂･美濃･関・郡上'!$R$21</f>
        <v>24950</v>
      </c>
      <c r="O10" s="569"/>
      <c r="P10" s="569"/>
      <c r="Q10" s="574">
        <f>'美濃加茂･加茂･美濃･関・郡上'!$T$21</f>
        <v>15700</v>
      </c>
      <c r="R10" s="593"/>
      <c r="S10" s="593"/>
      <c r="T10" s="593"/>
      <c r="U10" s="575"/>
      <c r="V10" s="569">
        <f>'美濃加茂･加茂･美濃･関・郡上'!$V$21</f>
        <v>9250</v>
      </c>
      <c r="W10" s="569"/>
      <c r="X10" s="393">
        <f>'美濃加茂･加茂･美濃･関・郡上'!$W$21</f>
        <v>0</v>
      </c>
    </row>
    <row r="11" spans="1:24" s="1" customFormat="1" ht="21.75" customHeight="1" thickBot="1">
      <c r="A11" s="67" t="s">
        <v>6</v>
      </c>
      <c r="B11" s="574">
        <f>'山県・羽島・各務原'!$E$10</f>
        <v>9550</v>
      </c>
      <c r="C11" s="575"/>
      <c r="D11" s="61">
        <f>'山県・羽島・各務原'!$G$10</f>
        <v>4650</v>
      </c>
      <c r="E11" s="61">
        <f>'山県・羽島・各務原'!$H$10</f>
        <v>4900</v>
      </c>
      <c r="F11" s="577">
        <f>'山県・羽島・各務原'!$J$10</f>
        <v>0</v>
      </c>
      <c r="G11" s="577"/>
      <c r="H11" s="577"/>
      <c r="I11" s="2"/>
      <c r="J11" s="598" t="s">
        <v>21</v>
      </c>
      <c r="K11" s="598"/>
      <c r="L11" s="598"/>
      <c r="M11" s="598"/>
      <c r="N11" s="576">
        <f>'美濃加茂･加茂･美濃･関・郡上'!$R$33</f>
        <v>9900</v>
      </c>
      <c r="O11" s="576"/>
      <c r="P11" s="576"/>
      <c r="Q11" s="564">
        <f>'美濃加茂･加茂･美濃･関・郡上'!$T$33</f>
        <v>9900</v>
      </c>
      <c r="R11" s="597"/>
      <c r="S11" s="597"/>
      <c r="T11" s="597"/>
      <c r="U11" s="565"/>
      <c r="V11" s="576">
        <f>'美濃加茂･加茂･美濃･関・郡上'!$V$33</f>
        <v>0</v>
      </c>
      <c r="W11" s="576"/>
      <c r="X11" s="395">
        <f>'美濃加茂･加茂･美濃･関・郡上'!$W$33</f>
        <v>0</v>
      </c>
    </row>
    <row r="12" spans="1:24" s="1" customFormat="1" ht="21.75" customHeight="1" thickBot="1" thickTop="1">
      <c r="A12" s="67" t="s">
        <v>7</v>
      </c>
      <c r="B12" s="574">
        <f>'山県・羽島・各務原'!$E$21</f>
        <v>20100</v>
      </c>
      <c r="C12" s="575"/>
      <c r="D12" s="61">
        <f>'山県・羽島・各務原'!$G$21</f>
        <v>11600</v>
      </c>
      <c r="E12" s="61">
        <f>'山県・羽島・各務原'!$H$21</f>
        <v>8500</v>
      </c>
      <c r="F12" s="577">
        <f>'山県・羽島・各務原'!$J$21</f>
        <v>0</v>
      </c>
      <c r="G12" s="577"/>
      <c r="H12" s="577"/>
      <c r="I12" s="2"/>
      <c r="J12" s="578" t="s">
        <v>22</v>
      </c>
      <c r="K12" s="578"/>
      <c r="L12" s="578"/>
      <c r="M12" s="578"/>
      <c r="N12" s="590">
        <f>SUM(N7:P11)</f>
        <v>69600</v>
      </c>
      <c r="O12" s="590"/>
      <c r="P12" s="590"/>
      <c r="Q12" s="566">
        <f>SUM(Q7:U11)</f>
        <v>52600</v>
      </c>
      <c r="R12" s="594"/>
      <c r="S12" s="594"/>
      <c r="T12" s="594"/>
      <c r="U12" s="567"/>
      <c r="V12" s="590">
        <f>SUM(V7:W11)</f>
        <v>17000</v>
      </c>
      <c r="W12" s="590"/>
      <c r="X12" s="394">
        <f>SUM(X7:X11)</f>
        <v>0</v>
      </c>
    </row>
    <row r="13" spans="1:24" s="1" customFormat="1" ht="21.75" customHeight="1">
      <c r="A13" s="67" t="s">
        <v>8</v>
      </c>
      <c r="B13" s="574">
        <f>'山県・羽島・各務原'!$E$30</f>
        <v>14350</v>
      </c>
      <c r="C13" s="575"/>
      <c r="D13" s="61">
        <f>'山県・羽島・各務原'!$G$30</f>
        <v>7300</v>
      </c>
      <c r="E13" s="61">
        <f>'山県・羽島・各務原'!$H$30</f>
        <v>7050</v>
      </c>
      <c r="F13" s="577">
        <f>'山県・羽島・各務原'!$J$30</f>
        <v>0</v>
      </c>
      <c r="G13" s="577"/>
      <c r="H13" s="577"/>
      <c r="I13" s="2"/>
      <c r="J13" s="604" t="s">
        <v>23</v>
      </c>
      <c r="K13" s="604"/>
      <c r="L13" s="604"/>
      <c r="M13" s="604"/>
      <c r="N13" s="568">
        <f>'可児・土岐・多治見'!$E$16</f>
        <v>30100</v>
      </c>
      <c r="O13" s="568"/>
      <c r="P13" s="568"/>
      <c r="Q13" s="579">
        <f>'可児・土岐・多治見'!$G$16</f>
        <v>19300</v>
      </c>
      <c r="R13" s="592"/>
      <c r="S13" s="592"/>
      <c r="T13" s="592"/>
      <c r="U13" s="580"/>
      <c r="V13" s="568">
        <f>'可児・土岐・多治見'!$H$16</f>
        <v>10800</v>
      </c>
      <c r="W13" s="568"/>
      <c r="X13" s="396">
        <f>'可児・土岐・多治見'!$J$16</f>
        <v>0</v>
      </c>
    </row>
    <row r="14" spans="1:24" s="1" customFormat="1" ht="21.75" customHeight="1" thickBot="1">
      <c r="A14" s="68" t="s">
        <v>9</v>
      </c>
      <c r="B14" s="564">
        <f>'山県・羽島・各務原'!$R$21</f>
        <v>44700</v>
      </c>
      <c r="C14" s="565"/>
      <c r="D14" s="62">
        <f>'山県・羽島・各務原'!$T$21</f>
        <v>27100</v>
      </c>
      <c r="E14" s="62">
        <f>'山県・羽島・各務原'!$V$21</f>
        <v>17600</v>
      </c>
      <c r="F14" s="607">
        <f>'山県・羽島・各務原'!$W$21</f>
        <v>0</v>
      </c>
      <c r="G14" s="607"/>
      <c r="H14" s="607"/>
      <c r="I14" s="2"/>
      <c r="J14" s="596" t="s">
        <v>24</v>
      </c>
      <c r="K14" s="596"/>
      <c r="L14" s="596"/>
      <c r="M14" s="596"/>
      <c r="N14" s="569">
        <f>'可児・土岐・多治見'!$E$26</f>
        <v>4100</v>
      </c>
      <c r="O14" s="569"/>
      <c r="P14" s="569"/>
      <c r="Q14" s="574">
        <f>'可児・土岐・多治見'!$G$26</f>
        <v>2650</v>
      </c>
      <c r="R14" s="593"/>
      <c r="S14" s="593"/>
      <c r="T14" s="593"/>
      <c r="U14" s="575"/>
      <c r="V14" s="569">
        <f>'可児・土岐・多治見'!$H$26</f>
        <v>1450</v>
      </c>
      <c r="W14" s="569"/>
      <c r="X14" s="393">
        <f>'可児・土岐・多治見'!$J$26</f>
        <v>0</v>
      </c>
    </row>
    <row r="15" spans="1:24" s="1" customFormat="1" ht="21.75" customHeight="1" thickBot="1" thickTop="1">
      <c r="A15" s="69" t="s">
        <v>10</v>
      </c>
      <c r="B15" s="566">
        <f>SUM(B7:B14)</f>
        <v>261700</v>
      </c>
      <c r="C15" s="567"/>
      <c r="D15" s="70">
        <f>SUM(D7:D14)</f>
        <v>132000</v>
      </c>
      <c r="E15" s="70">
        <f>SUM(E7:E14)</f>
        <v>129700</v>
      </c>
      <c r="F15" s="599">
        <f>SUM(F7:H14)</f>
        <v>0</v>
      </c>
      <c r="G15" s="599"/>
      <c r="H15" s="599"/>
      <c r="I15" s="2"/>
      <c r="J15" s="596" t="s">
        <v>25</v>
      </c>
      <c r="K15" s="596"/>
      <c r="L15" s="596"/>
      <c r="M15" s="596"/>
      <c r="N15" s="569">
        <f>'可児・土岐・多治見'!$R$17</f>
        <v>39650</v>
      </c>
      <c r="O15" s="569"/>
      <c r="P15" s="569"/>
      <c r="Q15" s="574">
        <f>'可児・土岐・多治見'!$T$17</f>
        <v>29800</v>
      </c>
      <c r="R15" s="593"/>
      <c r="S15" s="593"/>
      <c r="T15" s="593"/>
      <c r="U15" s="575"/>
      <c r="V15" s="569">
        <f>'可児・土岐・多治見'!$V$17</f>
        <v>9850</v>
      </c>
      <c r="W15" s="569"/>
      <c r="X15" s="393">
        <f>'可児・土岐・多治見'!$W$17</f>
        <v>0</v>
      </c>
    </row>
    <row r="16" spans="1:24" s="1" customFormat="1" ht="21.75" customHeight="1">
      <c r="A16" s="65" t="s">
        <v>11</v>
      </c>
      <c r="B16" s="579">
        <f>'西濃地区'!$E$16</f>
        <v>50350</v>
      </c>
      <c r="C16" s="580"/>
      <c r="D16" s="71">
        <f>'西濃地区'!$G$16</f>
        <v>30600</v>
      </c>
      <c r="E16" s="71">
        <f>'西濃地区'!$H$16</f>
        <v>19750</v>
      </c>
      <c r="F16" s="600">
        <f>'西濃地区'!$J$16</f>
        <v>0</v>
      </c>
      <c r="G16" s="600"/>
      <c r="H16" s="600"/>
      <c r="I16" s="2"/>
      <c r="J16" s="596" t="s">
        <v>26</v>
      </c>
      <c r="K16" s="596"/>
      <c r="L16" s="596"/>
      <c r="M16" s="596"/>
      <c r="N16" s="569">
        <f>'可児・土岐・多治見'!$R$26</f>
        <v>18200</v>
      </c>
      <c r="O16" s="569"/>
      <c r="P16" s="569"/>
      <c r="Q16" s="574">
        <f>'可児・土岐・多治見'!$T$26</f>
        <v>13700</v>
      </c>
      <c r="R16" s="593"/>
      <c r="S16" s="593"/>
      <c r="T16" s="593"/>
      <c r="U16" s="575"/>
      <c r="V16" s="569">
        <f>'可児・土岐・多治見'!$V$26</f>
        <v>4500</v>
      </c>
      <c r="W16" s="569"/>
      <c r="X16" s="393">
        <f>'可児・土岐・多治見'!$W$26</f>
        <v>0</v>
      </c>
    </row>
    <row r="17" spans="1:24" s="1" customFormat="1" ht="21.75" customHeight="1">
      <c r="A17" s="72" t="s">
        <v>312</v>
      </c>
      <c r="B17" s="574">
        <f>'西濃地区'!$E$19</f>
        <v>3900</v>
      </c>
      <c r="C17" s="575"/>
      <c r="D17" s="61">
        <f>'西濃地区'!$G$19</f>
        <v>3900</v>
      </c>
      <c r="E17" s="61">
        <f>'西濃地区'!$H$19</f>
        <v>0</v>
      </c>
      <c r="F17" s="577">
        <f>'西濃地区'!$J$19</f>
        <v>0</v>
      </c>
      <c r="G17" s="577"/>
      <c r="H17" s="577"/>
      <c r="I17" s="2"/>
      <c r="J17" s="596" t="s">
        <v>27</v>
      </c>
      <c r="K17" s="596"/>
      <c r="L17" s="596"/>
      <c r="M17" s="596"/>
      <c r="N17" s="569">
        <f>'瑞浪・恵那・中津川'!$E$12</f>
        <v>11750</v>
      </c>
      <c r="O17" s="569"/>
      <c r="P17" s="569"/>
      <c r="Q17" s="574">
        <f>'瑞浪・恵那・中津川'!$G$12</f>
        <v>8850</v>
      </c>
      <c r="R17" s="593"/>
      <c r="S17" s="593"/>
      <c r="T17" s="593"/>
      <c r="U17" s="575"/>
      <c r="V17" s="569">
        <f>'瑞浪・恵那・中津川'!$H$12</f>
        <v>2900</v>
      </c>
      <c r="W17" s="569"/>
      <c r="X17" s="393">
        <f>'瑞浪・恵那・中津川'!$J$12</f>
        <v>0</v>
      </c>
    </row>
    <row r="18" spans="1:24" s="1" customFormat="1" ht="21.75" customHeight="1">
      <c r="A18" s="67" t="s">
        <v>12</v>
      </c>
      <c r="B18" s="574">
        <f>'西濃地区'!$E$30</f>
        <v>7500</v>
      </c>
      <c r="C18" s="575"/>
      <c r="D18" s="61">
        <f>'西濃地区'!$G$30</f>
        <v>7500</v>
      </c>
      <c r="E18" s="61">
        <f>'西濃地区'!$H$30</f>
        <v>0</v>
      </c>
      <c r="F18" s="577">
        <f>'西濃地区'!$J$30</f>
        <v>0</v>
      </c>
      <c r="G18" s="577"/>
      <c r="H18" s="577"/>
      <c r="I18" s="3"/>
      <c r="J18" s="596" t="s">
        <v>28</v>
      </c>
      <c r="K18" s="596"/>
      <c r="L18" s="596"/>
      <c r="M18" s="596"/>
      <c r="N18" s="569">
        <f>'瑞浪・恵那・中津川'!$E$27</f>
        <v>11950</v>
      </c>
      <c r="O18" s="569"/>
      <c r="P18" s="569"/>
      <c r="Q18" s="574">
        <f>'瑞浪・恵那・中津川'!$G$27</f>
        <v>11950</v>
      </c>
      <c r="R18" s="593"/>
      <c r="S18" s="593"/>
      <c r="T18" s="593"/>
      <c r="U18" s="575"/>
      <c r="V18" s="569">
        <f>'瑞浪・恵那・中津川'!$H$27</f>
        <v>0</v>
      </c>
      <c r="W18" s="569"/>
      <c r="X18" s="393">
        <f>'瑞浪・恵那・中津川'!$J$27</f>
        <v>0</v>
      </c>
    </row>
    <row r="19" spans="1:24" s="1" customFormat="1" ht="21.75" customHeight="1" thickBot="1">
      <c r="A19" s="67" t="s">
        <v>213</v>
      </c>
      <c r="B19" s="574">
        <f>'西濃地区'!$E$39</f>
        <v>12000</v>
      </c>
      <c r="C19" s="575"/>
      <c r="D19" s="61">
        <f>'西濃地区'!$G$39</f>
        <v>12000</v>
      </c>
      <c r="E19" s="61">
        <f>'西濃地区'!$H$39</f>
        <v>0</v>
      </c>
      <c r="F19" s="577">
        <f>'西濃地区'!$J$39</f>
        <v>0</v>
      </c>
      <c r="G19" s="577"/>
      <c r="H19" s="577"/>
      <c r="I19" s="3"/>
      <c r="J19" s="598" t="s">
        <v>29</v>
      </c>
      <c r="K19" s="598"/>
      <c r="L19" s="598"/>
      <c r="M19" s="598"/>
      <c r="N19" s="576">
        <f>'瑞浪・恵那・中津川'!$R$22</f>
        <v>19700</v>
      </c>
      <c r="O19" s="576"/>
      <c r="P19" s="576"/>
      <c r="Q19" s="564">
        <f>'瑞浪・恵那・中津川'!$T$22</f>
        <v>19700</v>
      </c>
      <c r="R19" s="597"/>
      <c r="S19" s="597"/>
      <c r="T19" s="597"/>
      <c r="U19" s="565"/>
      <c r="V19" s="576">
        <f>'瑞浪・恵那・中津川'!$V$22</f>
        <v>0</v>
      </c>
      <c r="W19" s="576"/>
      <c r="X19" s="395">
        <f>'瑞浪・恵那・中津川'!$W$22</f>
        <v>0</v>
      </c>
    </row>
    <row r="20" spans="1:24" s="1" customFormat="1" ht="21.75" customHeight="1" thickBot="1" thickTop="1">
      <c r="A20" s="67" t="s">
        <v>13</v>
      </c>
      <c r="B20" s="574">
        <f>'西濃地区'!$R$12</f>
        <v>7500</v>
      </c>
      <c r="C20" s="575"/>
      <c r="D20" s="61">
        <f>'西濃地区'!$T$12</f>
        <v>7500</v>
      </c>
      <c r="E20" s="61">
        <f>'西濃地区'!$V$12</f>
        <v>0</v>
      </c>
      <c r="F20" s="577">
        <f>'西濃地区'!$W$12</f>
        <v>0</v>
      </c>
      <c r="G20" s="577"/>
      <c r="H20" s="577"/>
      <c r="I20" s="3"/>
      <c r="J20" s="578" t="s">
        <v>30</v>
      </c>
      <c r="K20" s="578"/>
      <c r="L20" s="578"/>
      <c r="M20" s="578"/>
      <c r="N20" s="590">
        <f>SUM(N13:P19)</f>
        <v>135450</v>
      </c>
      <c r="O20" s="590"/>
      <c r="P20" s="590"/>
      <c r="Q20" s="566">
        <f>SUM(Q13:U19)</f>
        <v>105950</v>
      </c>
      <c r="R20" s="594"/>
      <c r="S20" s="594"/>
      <c r="T20" s="594"/>
      <c r="U20" s="567"/>
      <c r="V20" s="590">
        <f>SUM(V13:W19)</f>
        <v>29500</v>
      </c>
      <c r="W20" s="590"/>
      <c r="X20" s="394">
        <f>SUM(X13:X19)</f>
        <v>0</v>
      </c>
    </row>
    <row r="21" spans="1:24" s="1" customFormat="1" ht="21.75" customHeight="1">
      <c r="A21" s="67" t="s">
        <v>14</v>
      </c>
      <c r="B21" s="574">
        <f>'西濃地区'!$R$21</f>
        <v>10700</v>
      </c>
      <c r="C21" s="575"/>
      <c r="D21" s="61">
        <f>'西濃地区'!$T$21</f>
        <v>10700</v>
      </c>
      <c r="E21" s="61">
        <f>'西濃地区'!$V$21</f>
        <v>0</v>
      </c>
      <c r="F21" s="577">
        <f>'西濃地区'!$W$21</f>
        <v>0</v>
      </c>
      <c r="G21" s="577"/>
      <c r="H21" s="577"/>
      <c r="I21" s="3"/>
      <c r="J21" s="604" t="s">
        <v>31</v>
      </c>
      <c r="K21" s="604"/>
      <c r="L21" s="604"/>
      <c r="M21" s="604"/>
      <c r="N21" s="568">
        <f>'下呂・高山・飛騨'!$E$16</f>
        <v>9250</v>
      </c>
      <c r="O21" s="568"/>
      <c r="P21" s="568"/>
      <c r="Q21" s="579">
        <f>'下呂・高山・飛騨'!$G$16</f>
        <v>9250</v>
      </c>
      <c r="R21" s="592"/>
      <c r="S21" s="592"/>
      <c r="T21" s="592"/>
      <c r="U21" s="580"/>
      <c r="V21" s="568">
        <f>'下呂・高山・飛騨'!$H$16</f>
        <v>0</v>
      </c>
      <c r="W21" s="568"/>
      <c r="X21" s="396">
        <f>'下呂・高山・飛騨'!$J$16</f>
        <v>0</v>
      </c>
    </row>
    <row r="22" spans="1:24" s="1" customFormat="1" ht="21.75" customHeight="1" thickBot="1">
      <c r="A22" s="67" t="s">
        <v>15</v>
      </c>
      <c r="B22" s="564">
        <f>'西濃地区'!$R$29</f>
        <v>4850</v>
      </c>
      <c r="C22" s="565"/>
      <c r="D22" s="61">
        <f>'西濃地区'!$T$29</f>
        <v>4850</v>
      </c>
      <c r="E22" s="61">
        <f>'西濃地区'!$V$29</f>
        <v>0</v>
      </c>
      <c r="F22" s="607">
        <f>'西濃地区'!$W$29</f>
        <v>0</v>
      </c>
      <c r="G22" s="607"/>
      <c r="H22" s="607"/>
      <c r="I22" s="3"/>
      <c r="J22" s="596" t="s">
        <v>32</v>
      </c>
      <c r="K22" s="596"/>
      <c r="L22" s="596"/>
      <c r="M22" s="596"/>
      <c r="N22" s="569">
        <f>'下呂・高山・飛騨'!$R$23</f>
        <v>20900</v>
      </c>
      <c r="O22" s="569"/>
      <c r="P22" s="569"/>
      <c r="Q22" s="574">
        <f>'下呂・高山・飛騨'!$T$23</f>
        <v>20900</v>
      </c>
      <c r="R22" s="593"/>
      <c r="S22" s="593"/>
      <c r="T22" s="593"/>
      <c r="U22" s="575"/>
      <c r="V22" s="569">
        <f>'下呂・高山・飛騨'!$V$23</f>
        <v>0</v>
      </c>
      <c r="W22" s="569"/>
      <c r="X22" s="393">
        <f>'下呂・高山・飛騨'!$W$23</f>
        <v>0</v>
      </c>
    </row>
    <row r="23" spans="1:24" s="1" customFormat="1" ht="21.75" customHeight="1" thickBot="1" thickTop="1">
      <c r="A23" s="73" t="s">
        <v>16</v>
      </c>
      <c r="B23" s="566">
        <f>SUM(B16:B22)</f>
        <v>96800</v>
      </c>
      <c r="C23" s="567"/>
      <c r="D23" s="63">
        <f>SUM(D16:D22)</f>
        <v>77050</v>
      </c>
      <c r="E23" s="63">
        <f>SUM(E16:E22)</f>
        <v>19750</v>
      </c>
      <c r="F23" s="599">
        <f>SUM(F16:H22)</f>
        <v>0</v>
      </c>
      <c r="G23" s="599"/>
      <c r="H23" s="599"/>
      <c r="I23" s="3"/>
      <c r="J23" s="598" t="s">
        <v>33</v>
      </c>
      <c r="K23" s="598"/>
      <c r="L23" s="598"/>
      <c r="M23" s="598"/>
      <c r="N23" s="576">
        <f>'下呂・高山・飛騨'!$E$29</f>
        <v>6450</v>
      </c>
      <c r="O23" s="576"/>
      <c r="P23" s="576"/>
      <c r="Q23" s="564">
        <f>'下呂・高山・飛騨'!$G$29</f>
        <v>6450</v>
      </c>
      <c r="R23" s="597"/>
      <c r="S23" s="597"/>
      <c r="T23" s="597"/>
      <c r="U23" s="565"/>
      <c r="V23" s="576">
        <f>'下呂・高山・飛騨'!$H$29</f>
        <v>0</v>
      </c>
      <c r="W23" s="576"/>
      <c r="X23" s="395">
        <f>'下呂・高山・飛騨'!$J$29</f>
        <v>0</v>
      </c>
    </row>
    <row r="24" spans="1:24" s="1" customFormat="1" ht="21.75" customHeight="1" thickBot="1" thickTop="1">
      <c r="A24" s="46"/>
      <c r="B24" s="46"/>
      <c r="C24" s="46"/>
      <c r="H24" s="46"/>
      <c r="I24" s="3"/>
      <c r="J24" s="578" t="s">
        <v>34</v>
      </c>
      <c r="K24" s="578"/>
      <c r="L24" s="578"/>
      <c r="M24" s="578"/>
      <c r="N24" s="590">
        <f>SUM(N21:P23)</f>
        <v>36600</v>
      </c>
      <c r="O24" s="590"/>
      <c r="P24" s="590"/>
      <c r="Q24" s="566">
        <f>SUM(Q21:U23)</f>
        <v>36600</v>
      </c>
      <c r="R24" s="594"/>
      <c r="S24" s="594"/>
      <c r="T24" s="594"/>
      <c r="U24" s="567"/>
      <c r="V24" s="590">
        <f>SUM(V21:W23)</f>
        <v>0</v>
      </c>
      <c r="W24" s="590"/>
      <c r="X24" s="394">
        <f>SUM(X21:X23)</f>
        <v>0</v>
      </c>
    </row>
    <row r="25" spans="1:24" s="1" customFormat="1" ht="21.75" customHeight="1" thickBot="1">
      <c r="A25" s="46"/>
      <c r="B25" s="46"/>
      <c r="C25" s="46"/>
      <c r="D25" s="46"/>
      <c r="E25" s="46"/>
      <c r="F25" s="46"/>
      <c r="G25" s="46"/>
      <c r="H25" s="46"/>
      <c r="J25" s="595" t="s">
        <v>242</v>
      </c>
      <c r="K25" s="595"/>
      <c r="L25" s="595"/>
      <c r="M25" s="595"/>
      <c r="N25" s="581">
        <f>SUM(B15,B23,N12,N20,N24)</f>
        <v>600150</v>
      </c>
      <c r="O25" s="581"/>
      <c r="P25" s="581"/>
      <c r="Q25" s="583">
        <f>SUM(D15,D23,Q12,Q20,Q24)</f>
        <v>404200</v>
      </c>
      <c r="R25" s="584"/>
      <c r="S25" s="584"/>
      <c r="T25" s="584"/>
      <c r="U25" s="585"/>
      <c r="V25" s="581">
        <f>SUM(E15,E23,V12,V20,V24)</f>
        <v>195950</v>
      </c>
      <c r="W25" s="581"/>
      <c r="X25" s="397">
        <f>SUM(F15,F23,X12,X20,X24)</f>
        <v>0</v>
      </c>
    </row>
    <row r="26" spans="1:24" s="1" customFormat="1" ht="26.25" customHeight="1">
      <c r="A26" s="46"/>
      <c r="B26" s="46"/>
      <c r="C26" s="46"/>
      <c r="D26" s="46"/>
      <c r="E26" s="46"/>
      <c r="J26" s="54" t="s">
        <v>378</v>
      </c>
      <c r="L26" s="52"/>
      <c r="M26" s="53"/>
      <c r="N26" s="54"/>
      <c r="O26" s="54"/>
      <c r="P26" s="54"/>
      <c r="R26" s="54" t="s">
        <v>194</v>
      </c>
      <c r="S26" s="54"/>
      <c r="T26" s="54"/>
      <c r="V26" s="54"/>
      <c r="W26" s="52"/>
      <c r="X26" s="46"/>
    </row>
    <row r="27" spans="1:24" s="1" customFormat="1" ht="20.25" customHeight="1">
      <c r="A27" s="46"/>
      <c r="B27" s="46"/>
      <c r="C27" s="46"/>
      <c r="D27" s="46"/>
      <c r="E27" s="46"/>
      <c r="F27" s="52"/>
      <c r="I27" s="3"/>
      <c r="K27" s="52"/>
      <c r="L27" s="52"/>
      <c r="M27" s="53"/>
      <c r="N27" s="54"/>
      <c r="O27" s="54"/>
      <c r="P27" s="54"/>
      <c r="R27" s="306" t="s">
        <v>197</v>
      </c>
      <c r="S27" s="54"/>
      <c r="T27" s="54"/>
      <c r="V27" s="54"/>
      <c r="W27" s="54"/>
      <c r="X27" s="46"/>
    </row>
    <row r="28" spans="1:24" s="1" customFormat="1" ht="20.25" customHeight="1">
      <c r="A28" s="46"/>
      <c r="B28" s="46"/>
      <c r="C28" s="46"/>
      <c r="D28" s="46"/>
      <c r="E28" s="46"/>
      <c r="F28" s="46"/>
      <c r="G28" s="46"/>
      <c r="H28" s="46"/>
      <c r="I28" s="56"/>
      <c r="K28" s="55"/>
      <c r="L28" s="55"/>
      <c r="M28" s="55"/>
      <c r="N28" s="55"/>
      <c r="O28" s="55"/>
      <c r="P28" s="55"/>
      <c r="Q28" s="55"/>
      <c r="R28" s="55"/>
      <c r="S28" s="55"/>
      <c r="T28" s="55"/>
      <c r="X28" s="46"/>
    </row>
    <row r="29" spans="1:25" s="1" customFormat="1" ht="11.25" customHeight="1">
      <c r="A29" s="46"/>
      <c r="B29" s="46"/>
      <c r="C29" s="46"/>
      <c r="D29" s="46"/>
      <c r="E29" s="46"/>
      <c r="F29" s="46"/>
      <c r="G29" s="46"/>
      <c r="H29" s="46"/>
      <c r="I29" s="56"/>
      <c r="W29" s="46"/>
      <c r="X29" s="46"/>
      <c r="Y29" s="46"/>
    </row>
    <row r="30" spans="9:22" ht="18.75" customHeight="1">
      <c r="I30" s="56"/>
      <c r="J30" s="1"/>
      <c r="K30" s="1"/>
      <c r="L30" s="1"/>
      <c r="M30" s="1"/>
      <c r="N30" s="1"/>
      <c r="O30" s="1"/>
      <c r="P30" s="1"/>
      <c r="Q30" s="1"/>
      <c r="R30" s="1"/>
      <c r="S30" s="1"/>
      <c r="T30" s="1"/>
      <c r="U30" s="1"/>
      <c r="V30" s="1"/>
    </row>
    <row r="31" spans="9:22" ht="18.75" customHeight="1">
      <c r="I31" s="56"/>
      <c r="K31" s="46"/>
      <c r="L31" s="46"/>
      <c r="M31" s="46"/>
      <c r="N31" s="46"/>
      <c r="O31" s="46"/>
      <c r="P31" s="46"/>
      <c r="Q31" s="46"/>
      <c r="R31" s="46"/>
      <c r="S31" s="46"/>
      <c r="T31" s="46"/>
      <c r="U31" s="55"/>
      <c r="V31" s="1"/>
    </row>
    <row r="32" spans="9:22" ht="18.75" customHeight="1">
      <c r="I32" s="56"/>
      <c r="K32" s="46"/>
      <c r="L32" s="46"/>
      <c r="M32" s="46"/>
      <c r="N32" s="46"/>
      <c r="O32" s="46"/>
      <c r="P32" s="46"/>
      <c r="Q32" s="46"/>
      <c r="R32" s="46"/>
      <c r="S32" s="46"/>
      <c r="T32" s="46"/>
      <c r="U32" s="55"/>
      <c r="V32" s="1"/>
    </row>
    <row r="33" spans="11:22" ht="18.75" customHeight="1">
      <c r="K33" s="46"/>
      <c r="L33" s="46"/>
      <c r="M33" s="46"/>
      <c r="N33" s="46"/>
      <c r="O33" s="46"/>
      <c r="P33" s="46"/>
      <c r="Q33" s="46"/>
      <c r="R33" s="46"/>
      <c r="S33" s="46"/>
      <c r="T33" s="46"/>
      <c r="U33" s="55"/>
      <c r="V33" s="1"/>
    </row>
    <row r="34" spans="11:22" ht="18.75" customHeight="1">
      <c r="K34" s="46"/>
      <c r="L34" s="46"/>
      <c r="M34" s="46"/>
      <c r="N34" s="46"/>
      <c r="O34" s="46"/>
      <c r="P34" s="46"/>
      <c r="Q34" s="46"/>
      <c r="R34" s="46"/>
      <c r="S34" s="46"/>
      <c r="T34" s="46"/>
      <c r="U34" s="57"/>
      <c r="V34" s="57"/>
    </row>
    <row r="35" spans="11:20" ht="23.25" customHeight="1">
      <c r="K35" s="46"/>
      <c r="L35" s="46"/>
      <c r="M35" s="46"/>
      <c r="N35" s="46"/>
      <c r="O35" s="46"/>
      <c r="P35" s="46"/>
      <c r="Q35" s="46"/>
      <c r="R35" s="46"/>
      <c r="S35" s="46"/>
      <c r="T35" s="46"/>
    </row>
    <row r="37" spans="11:20" ht="12">
      <c r="K37" s="46"/>
      <c r="L37" s="46"/>
      <c r="M37" s="46"/>
      <c r="N37" s="46"/>
      <c r="O37" s="46"/>
      <c r="P37" s="46"/>
      <c r="Q37" s="46"/>
      <c r="R37" s="46"/>
      <c r="S37" s="46"/>
      <c r="T37" s="46"/>
    </row>
    <row r="38" spans="11:20" ht="12">
      <c r="K38" s="46"/>
      <c r="L38" s="46"/>
      <c r="M38" s="46"/>
      <c r="N38" s="46"/>
      <c r="O38" s="46"/>
      <c r="P38" s="46"/>
      <c r="Q38" s="46"/>
      <c r="R38" s="46"/>
      <c r="S38" s="46"/>
      <c r="T38" s="46"/>
    </row>
    <row r="39" spans="11:20" ht="12">
      <c r="K39" s="46"/>
      <c r="L39" s="46"/>
      <c r="M39" s="46"/>
      <c r="N39" s="46"/>
      <c r="O39" s="46"/>
      <c r="P39" s="46"/>
      <c r="Q39" s="46"/>
      <c r="R39" s="46"/>
      <c r="S39" s="46"/>
      <c r="T39" s="46"/>
    </row>
    <row r="40" ht="12">
      <c r="U40" s="59"/>
    </row>
  </sheetData>
  <sheetProtection formatCells="0" formatColumns="0" formatRows="0" insertColumns="0" insertRows="0" insertHyperlinks="0" deleteColumns="0" deleteRows="0" sort="0"/>
  <mergeCells count="128">
    <mergeCell ref="E1:S1"/>
    <mergeCell ref="A1:D1"/>
    <mergeCell ref="Q22:U22"/>
    <mergeCell ref="F3:H3"/>
    <mergeCell ref="F19:H19"/>
    <mergeCell ref="N22:P22"/>
    <mergeCell ref="F11:H11"/>
    <mergeCell ref="F6:H6"/>
    <mergeCell ref="F7:H7"/>
    <mergeCell ref="F8:H8"/>
    <mergeCell ref="B3:E3"/>
    <mergeCell ref="F9:H9"/>
    <mergeCell ref="F23:H23"/>
    <mergeCell ref="J21:M21"/>
    <mergeCell ref="F20:H20"/>
    <mergeCell ref="F22:H22"/>
    <mergeCell ref="F10:H10"/>
    <mergeCell ref="J13:M13"/>
    <mergeCell ref="F14:H14"/>
    <mergeCell ref="B6:C6"/>
    <mergeCell ref="J6:M6"/>
    <mergeCell ref="J7:M7"/>
    <mergeCell ref="N20:P20"/>
    <mergeCell ref="N21:P21"/>
    <mergeCell ref="J23:M23"/>
    <mergeCell ref="N23:P23"/>
    <mergeCell ref="J18:M18"/>
    <mergeCell ref="J19:M19"/>
    <mergeCell ref="N10:P10"/>
    <mergeCell ref="F18:H18"/>
    <mergeCell ref="Q23:U23"/>
    <mergeCell ref="J8:M8"/>
    <mergeCell ref="J9:M9"/>
    <mergeCell ref="J10:M10"/>
    <mergeCell ref="J11:M11"/>
    <mergeCell ref="F15:H15"/>
    <mergeCell ref="F16:H16"/>
    <mergeCell ref="N18:P18"/>
    <mergeCell ref="F17:H17"/>
    <mergeCell ref="V7:W7"/>
    <mergeCell ref="N8:P8"/>
    <mergeCell ref="Q8:U8"/>
    <mergeCell ref="Q21:U21"/>
    <mergeCell ref="J14:M14"/>
    <mergeCell ref="J15:M15"/>
    <mergeCell ref="J16:M16"/>
    <mergeCell ref="J17:M17"/>
    <mergeCell ref="J12:M12"/>
    <mergeCell ref="Q9:U9"/>
    <mergeCell ref="Q10:U10"/>
    <mergeCell ref="Q11:U11"/>
    <mergeCell ref="Q12:U12"/>
    <mergeCell ref="Q19:U19"/>
    <mergeCell ref="N24:P24"/>
    <mergeCell ref="N9:P9"/>
    <mergeCell ref="Q14:U14"/>
    <mergeCell ref="N19:P19"/>
    <mergeCell ref="Q24:U24"/>
    <mergeCell ref="J25:M25"/>
    <mergeCell ref="N12:P12"/>
    <mergeCell ref="N13:P13"/>
    <mergeCell ref="N14:P14"/>
    <mergeCell ref="N15:P15"/>
    <mergeCell ref="N16:P16"/>
    <mergeCell ref="N17:P17"/>
    <mergeCell ref="J22:M22"/>
    <mergeCell ref="N25:P25"/>
    <mergeCell ref="J24:M24"/>
    <mergeCell ref="V22:W22"/>
    <mergeCell ref="V23:W23"/>
    <mergeCell ref="V24:W24"/>
    <mergeCell ref="F21:H21"/>
    <mergeCell ref="V12:W12"/>
    <mergeCell ref="V15:W15"/>
    <mergeCell ref="V16:W16"/>
    <mergeCell ref="Q15:U15"/>
    <mergeCell ref="Q13:U13"/>
    <mergeCell ref="Q16:U16"/>
    <mergeCell ref="W3:X3"/>
    <mergeCell ref="W2:X2"/>
    <mergeCell ref="P2:U2"/>
    <mergeCell ref="V20:W20"/>
    <mergeCell ref="N7:P7"/>
    <mergeCell ref="Q7:U7"/>
    <mergeCell ref="Q17:U17"/>
    <mergeCell ref="Q18:U18"/>
    <mergeCell ref="Q20:U20"/>
    <mergeCell ref="V17:W17"/>
    <mergeCell ref="V18:W18"/>
    <mergeCell ref="V19:W19"/>
    <mergeCell ref="V25:W25"/>
    <mergeCell ref="N6:P6"/>
    <mergeCell ref="Q25:U25"/>
    <mergeCell ref="V8:W8"/>
    <mergeCell ref="V9:W9"/>
    <mergeCell ref="V10:W10"/>
    <mergeCell ref="V11:W11"/>
    <mergeCell ref="V21:W21"/>
    <mergeCell ref="B23:C23"/>
    <mergeCell ref="B7:C7"/>
    <mergeCell ref="B8:C8"/>
    <mergeCell ref="B9:C9"/>
    <mergeCell ref="B10:C10"/>
    <mergeCell ref="B11:C11"/>
    <mergeCell ref="B12:C12"/>
    <mergeCell ref="B13:C13"/>
    <mergeCell ref="B16:C16"/>
    <mergeCell ref="B17:C17"/>
    <mergeCell ref="B21:C21"/>
    <mergeCell ref="F2:H2"/>
    <mergeCell ref="N11:P11"/>
    <mergeCell ref="F12:H12"/>
    <mergeCell ref="F13:H13"/>
    <mergeCell ref="B22:C22"/>
    <mergeCell ref="B18:C18"/>
    <mergeCell ref="B19:C19"/>
    <mergeCell ref="B20:C20"/>
    <mergeCell ref="J20:M20"/>
    <mergeCell ref="U5:X5"/>
    <mergeCell ref="C2:E2"/>
    <mergeCell ref="I3:U3"/>
    <mergeCell ref="I2:N2"/>
    <mergeCell ref="B14:C14"/>
    <mergeCell ref="B15:C15"/>
    <mergeCell ref="V13:W13"/>
    <mergeCell ref="V14:W14"/>
    <mergeCell ref="Q6:U6"/>
    <mergeCell ref="V6:W6"/>
  </mergeCells>
  <printOptions horizontalCentered="1" verticalCentered="1"/>
  <pageMargins left="0.5118110236220472" right="0.35433070866141736" top="0.38" bottom="0.2362204724409449" header="0.15748031496062992" footer="0.1968503937007874"/>
  <pageSetup fitToHeight="1" fitToWidth="1" horizontalDpi="300" verticalDpi="300" orientation="landscape"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53"/>
  <sheetViews>
    <sheetView view="pageBreakPreview" zoomScaleNormal="130" zoomScaleSheetLayoutView="100" zoomScalePageLayoutView="0" workbookViewId="0" topLeftCell="A1">
      <selection activeCell="G23" sqref="G23"/>
    </sheetView>
  </sheetViews>
  <sheetFormatPr defaultColWidth="9.00390625" defaultRowHeight="13.5"/>
  <cols>
    <col min="1" max="1" width="9.00390625" style="167" customWidth="1"/>
    <col min="2" max="2" width="2.125" style="167" customWidth="1"/>
    <col min="3" max="3" width="11.875" style="167" customWidth="1"/>
    <col min="4" max="4" width="2.125" style="166" customWidth="1"/>
    <col min="5" max="6" width="5.125" style="166" customWidth="1"/>
    <col min="7" max="7" width="9.625" style="166" customWidth="1"/>
    <col min="8" max="8" width="8.125" style="166" customWidth="1"/>
    <col min="9" max="9" width="2.125" style="166" customWidth="1"/>
    <col min="10" max="10" width="10.75390625" style="167" customWidth="1"/>
    <col min="11" max="11" width="2.125" style="167" customWidth="1"/>
    <col min="12" max="12" width="9.00390625" style="167" customWidth="1"/>
    <col min="13" max="13" width="2.125" style="167" customWidth="1"/>
    <col min="14" max="14" width="5.625" style="167" customWidth="1"/>
    <col min="15" max="15" width="3.00390625" style="167" customWidth="1"/>
    <col min="16" max="16" width="4.50390625" style="167" customWidth="1"/>
    <col min="17" max="17" width="2.125" style="167" customWidth="1"/>
    <col min="18" max="18" width="7.75390625" style="167" customWidth="1"/>
    <col min="19" max="19" width="2.125" style="167" customWidth="1"/>
    <col min="20" max="21" width="5.125" style="167" customWidth="1"/>
    <col min="22" max="22" width="9.625" style="167" customWidth="1"/>
    <col min="23" max="23" width="10.875" style="167" customWidth="1"/>
    <col min="24" max="24" width="8.25390625" style="167" customWidth="1"/>
    <col min="25" max="25" width="3.25390625" style="167" customWidth="1"/>
    <col min="26" max="26" width="6.50390625" style="169" bestFit="1" customWidth="1"/>
    <col min="27" max="16384" width="9.00390625" style="167" customWidth="1"/>
  </cols>
  <sheetData>
    <row r="1" spans="1:23" ht="21">
      <c r="A1" s="256"/>
      <c r="G1" s="614" t="s">
        <v>488</v>
      </c>
      <c r="H1" s="614"/>
      <c r="I1" s="614"/>
      <c r="J1" s="614"/>
      <c r="K1" s="614"/>
      <c r="L1" s="614"/>
      <c r="M1" s="614"/>
      <c r="N1" s="614"/>
      <c r="O1" s="614"/>
      <c r="P1" s="614"/>
      <c r="Q1" s="614"/>
      <c r="R1" s="614"/>
      <c r="S1" s="399"/>
      <c r="T1" s="399"/>
      <c r="U1" s="399"/>
      <c r="W1" s="407">
        <v>43139</v>
      </c>
    </row>
    <row r="2" spans="1:28" s="135" customFormat="1" ht="35.25" customHeight="1">
      <c r="A2" s="497" t="s">
        <v>49</v>
      </c>
      <c r="B2" s="498"/>
      <c r="C2" s="121" t="s">
        <v>218</v>
      </c>
      <c r="D2" s="561"/>
      <c r="E2" s="562"/>
      <c r="F2" s="562"/>
      <c r="G2" s="563"/>
      <c r="H2" s="488" t="s">
        <v>219</v>
      </c>
      <c r="I2" s="419"/>
      <c r="J2" s="562"/>
      <c r="K2" s="562"/>
      <c r="L2" s="562"/>
      <c r="M2" s="562"/>
      <c r="N2" s="134" t="s">
        <v>353</v>
      </c>
      <c r="O2" s="562"/>
      <c r="P2" s="562"/>
      <c r="Q2" s="562"/>
      <c r="R2" s="562"/>
      <c r="S2" s="563"/>
      <c r="T2" s="493" t="s">
        <v>348</v>
      </c>
      <c r="U2" s="494"/>
      <c r="V2" s="610"/>
      <c r="W2" s="611"/>
      <c r="X2" s="44"/>
      <c r="AB2" s="136"/>
    </row>
    <row r="3" spans="1:28" s="135" customFormat="1" ht="35.25" customHeight="1">
      <c r="A3" s="497" t="s">
        <v>243</v>
      </c>
      <c r="B3" s="498"/>
      <c r="C3" s="488"/>
      <c r="D3" s="489"/>
      <c r="E3" s="489"/>
      <c r="F3" s="489"/>
      <c r="G3" s="419"/>
      <c r="H3" s="500" t="s">
        <v>313</v>
      </c>
      <c r="I3" s="501"/>
      <c r="J3" s="469"/>
      <c r="K3" s="470"/>
      <c r="L3" s="470"/>
      <c r="M3" s="470"/>
      <c r="N3" s="470"/>
      <c r="O3" s="470"/>
      <c r="P3" s="470"/>
      <c r="Q3" s="470"/>
      <c r="R3" s="470"/>
      <c r="S3" s="471"/>
      <c r="T3" s="497" t="s">
        <v>46</v>
      </c>
      <c r="U3" s="498"/>
      <c r="V3" s="612">
        <f>SUM(J40,W12,W21,W30)</f>
        <v>0</v>
      </c>
      <c r="W3" s="613"/>
      <c r="X3" s="44"/>
      <c r="AB3" s="136"/>
    </row>
    <row r="4" spans="1:28" s="135" customFormat="1" ht="10.5" customHeight="1">
      <c r="A4" s="269"/>
      <c r="B4" s="269"/>
      <c r="C4" s="270"/>
      <c r="D4" s="270"/>
      <c r="E4" s="270"/>
      <c r="F4" s="270"/>
      <c r="G4" s="270"/>
      <c r="H4" s="271"/>
      <c r="I4" s="271"/>
      <c r="J4" s="272"/>
      <c r="K4" s="272"/>
      <c r="L4" s="272"/>
      <c r="M4" s="272"/>
      <c r="N4" s="272"/>
      <c r="O4" s="272"/>
      <c r="P4" s="272"/>
      <c r="Q4" s="272"/>
      <c r="R4" s="272"/>
      <c r="S4" s="272"/>
      <c r="T4" s="269"/>
      <c r="U4" s="269"/>
      <c r="V4" s="273"/>
      <c r="W4" s="274"/>
      <c r="X4" s="275"/>
      <c r="AB4" s="136"/>
    </row>
    <row r="5" spans="1:28" s="11" customFormat="1" ht="18" customHeight="1" thickBot="1">
      <c r="A5" s="25" t="s">
        <v>35</v>
      </c>
      <c r="D5" s="139"/>
      <c r="E5" s="139"/>
      <c r="F5" s="140"/>
      <c r="G5" s="140"/>
      <c r="H5" s="140"/>
      <c r="I5" s="140"/>
      <c r="J5" s="43"/>
      <c r="K5" s="27"/>
      <c r="L5" s="25" t="s">
        <v>54</v>
      </c>
      <c r="O5" s="139"/>
      <c r="P5" s="139"/>
      <c r="Q5" s="140"/>
      <c r="R5" s="140"/>
      <c r="S5" s="86"/>
      <c r="T5" s="141"/>
      <c r="U5" s="140"/>
      <c r="V5" s="375"/>
      <c r="W5" s="376" t="str">
        <f>'第四週'!$U$5</f>
        <v>平成30年後期（8月1日以降）Ⅲ</v>
      </c>
      <c r="X5" s="27"/>
      <c r="AB5" s="138"/>
    </row>
    <row r="6" spans="1:28" s="11" customFormat="1" ht="12.75" customHeight="1">
      <c r="A6" s="36" t="s">
        <v>47</v>
      </c>
      <c r="B6" s="505" t="s">
        <v>48</v>
      </c>
      <c r="C6" s="506"/>
      <c r="D6" s="507"/>
      <c r="E6" s="508" t="s">
        <v>250</v>
      </c>
      <c r="F6" s="509"/>
      <c r="G6" s="5" t="s">
        <v>217</v>
      </c>
      <c r="H6" s="510" t="s">
        <v>249</v>
      </c>
      <c r="I6" s="511"/>
      <c r="J6" s="36" t="s">
        <v>350</v>
      </c>
      <c r="L6" s="36" t="s">
        <v>47</v>
      </c>
      <c r="M6" s="505" t="s">
        <v>48</v>
      </c>
      <c r="N6" s="506"/>
      <c r="O6" s="506"/>
      <c r="P6" s="506"/>
      <c r="Q6" s="512"/>
      <c r="R6" s="513" t="s">
        <v>250</v>
      </c>
      <c r="S6" s="509"/>
      <c r="T6" s="514" t="s">
        <v>217</v>
      </c>
      <c r="U6" s="515"/>
      <c r="V6" s="7" t="s">
        <v>249</v>
      </c>
      <c r="W6" s="36" t="s">
        <v>349</v>
      </c>
      <c r="AA6" s="27"/>
      <c r="AB6" s="138"/>
    </row>
    <row r="7" spans="1:28" s="11" customFormat="1" ht="12.75" customHeight="1">
      <c r="A7" s="34"/>
      <c r="B7" s="34"/>
      <c r="C7" s="113" t="s">
        <v>244</v>
      </c>
      <c r="D7" s="92" t="s">
        <v>324</v>
      </c>
      <c r="E7" s="516">
        <v>5200</v>
      </c>
      <c r="F7" s="517"/>
      <c r="G7" s="78">
        <v>2300</v>
      </c>
      <c r="H7" s="518">
        <f>SUM(E7-G7)</f>
        <v>2900</v>
      </c>
      <c r="I7" s="519"/>
      <c r="J7" s="37"/>
      <c r="L7" s="34"/>
      <c r="M7" s="34"/>
      <c r="N7" s="520" t="s">
        <v>50</v>
      </c>
      <c r="O7" s="520"/>
      <c r="P7" s="520"/>
      <c r="Q7" s="88"/>
      <c r="R7" s="521">
        <v>5150</v>
      </c>
      <c r="S7" s="519"/>
      <c r="T7" s="522">
        <v>1800</v>
      </c>
      <c r="U7" s="523"/>
      <c r="V7" s="83">
        <f>SUM(R7-T7)</f>
        <v>3350</v>
      </c>
      <c r="W7" s="37"/>
      <c r="AA7" s="27"/>
      <c r="AB7" s="138"/>
    </row>
    <row r="8" spans="1:28" s="11" customFormat="1" ht="12.75" customHeight="1">
      <c r="A8" s="16"/>
      <c r="B8" s="16"/>
      <c r="C8" s="114" t="s">
        <v>357</v>
      </c>
      <c r="D8" s="93" t="s">
        <v>324</v>
      </c>
      <c r="E8" s="524">
        <v>4350</v>
      </c>
      <c r="F8" s="525"/>
      <c r="G8" s="122">
        <v>2000</v>
      </c>
      <c r="H8" s="526">
        <f>SUM(E8-G8)</f>
        <v>2350</v>
      </c>
      <c r="I8" s="525"/>
      <c r="J8" s="19"/>
      <c r="L8" s="16"/>
      <c r="M8" s="16"/>
      <c r="N8" s="527"/>
      <c r="O8" s="527"/>
      <c r="P8" s="527"/>
      <c r="Q8" s="91"/>
      <c r="R8" s="524">
        <f>SUM(T8:V8)</f>
        <v>0</v>
      </c>
      <c r="S8" s="525"/>
      <c r="T8" s="528"/>
      <c r="U8" s="529"/>
      <c r="V8" s="87"/>
      <c r="W8" s="19"/>
      <c r="AA8" s="27"/>
      <c r="AB8" s="138"/>
    </row>
    <row r="9" spans="1:28" s="11" customFormat="1" ht="12.75" customHeight="1">
      <c r="A9" s="16"/>
      <c r="B9" s="16"/>
      <c r="C9" s="142" t="s">
        <v>36</v>
      </c>
      <c r="D9" s="93" t="s">
        <v>325</v>
      </c>
      <c r="E9" s="524">
        <v>2550</v>
      </c>
      <c r="F9" s="525"/>
      <c r="G9" s="122">
        <v>1000</v>
      </c>
      <c r="H9" s="526">
        <f aca="true" t="shared" si="0" ref="H9:H39">SUM(E9-G9)</f>
        <v>1550</v>
      </c>
      <c r="I9" s="525"/>
      <c r="J9" s="19"/>
      <c r="L9" s="16"/>
      <c r="M9" s="143" t="s">
        <v>215</v>
      </c>
      <c r="N9" s="527" t="s">
        <v>51</v>
      </c>
      <c r="O9" s="527"/>
      <c r="P9" s="527"/>
      <c r="Q9" s="89" t="s">
        <v>327</v>
      </c>
      <c r="R9" s="524">
        <v>3250</v>
      </c>
      <c r="S9" s="525"/>
      <c r="T9" s="528">
        <v>3250</v>
      </c>
      <c r="U9" s="529"/>
      <c r="V9" s="80">
        <f>SUM(R9-T9)</f>
        <v>0</v>
      </c>
      <c r="W9" s="19"/>
      <c r="AA9" s="27"/>
      <c r="AB9" s="138"/>
    </row>
    <row r="10" spans="1:28" s="11" customFormat="1" ht="12.75" customHeight="1">
      <c r="A10" s="16"/>
      <c r="B10" s="16"/>
      <c r="C10" s="114" t="s">
        <v>259</v>
      </c>
      <c r="D10" s="93" t="s">
        <v>324</v>
      </c>
      <c r="E10" s="524">
        <v>4850</v>
      </c>
      <c r="F10" s="525"/>
      <c r="G10" s="122">
        <v>1850</v>
      </c>
      <c r="H10" s="526">
        <f t="shared" si="0"/>
        <v>3000</v>
      </c>
      <c r="I10" s="525"/>
      <c r="J10" s="19"/>
      <c r="L10" s="16"/>
      <c r="M10" s="16"/>
      <c r="N10" s="527" t="s">
        <v>53</v>
      </c>
      <c r="O10" s="527"/>
      <c r="P10" s="527"/>
      <c r="Q10" s="90" t="s">
        <v>324</v>
      </c>
      <c r="R10" s="524">
        <v>7950</v>
      </c>
      <c r="S10" s="525"/>
      <c r="T10" s="528">
        <v>2700</v>
      </c>
      <c r="U10" s="529"/>
      <c r="V10" s="219">
        <f>SUM(R10-T10)</f>
        <v>5250</v>
      </c>
      <c r="W10" s="19"/>
      <c r="AA10" s="27"/>
      <c r="AB10" s="138"/>
    </row>
    <row r="11" spans="1:28" s="11" customFormat="1" ht="12.75" customHeight="1" thickBot="1">
      <c r="A11" s="16"/>
      <c r="B11" s="16"/>
      <c r="C11" s="142" t="s">
        <v>37</v>
      </c>
      <c r="D11" s="93" t="s">
        <v>324</v>
      </c>
      <c r="E11" s="524">
        <v>4450</v>
      </c>
      <c r="F11" s="525"/>
      <c r="G11" s="79">
        <v>2300</v>
      </c>
      <c r="H11" s="526">
        <f t="shared" si="0"/>
        <v>2150</v>
      </c>
      <c r="I11" s="525"/>
      <c r="J11" s="19"/>
      <c r="L11" s="17"/>
      <c r="M11" s="17"/>
      <c r="N11" s="534"/>
      <c r="O11" s="534"/>
      <c r="P11" s="534"/>
      <c r="Q11" s="144"/>
      <c r="R11" s="532"/>
      <c r="S11" s="533"/>
      <c r="T11" s="530"/>
      <c r="U11" s="531"/>
      <c r="V11" s="84"/>
      <c r="W11" s="20"/>
      <c r="AA11" s="27"/>
      <c r="AB11" s="138"/>
    </row>
    <row r="12" spans="1:28" s="11" customFormat="1" ht="12.75" customHeight="1" thickBot="1" thickTop="1">
      <c r="A12" s="16"/>
      <c r="B12" s="16"/>
      <c r="C12" s="142" t="s">
        <v>38</v>
      </c>
      <c r="D12" s="93" t="s">
        <v>324</v>
      </c>
      <c r="E12" s="524">
        <v>6100</v>
      </c>
      <c r="F12" s="525"/>
      <c r="G12" s="79">
        <v>2550</v>
      </c>
      <c r="H12" s="526">
        <f t="shared" si="0"/>
        <v>3550</v>
      </c>
      <c r="I12" s="525"/>
      <c r="J12" s="19"/>
      <c r="L12" s="26"/>
      <c r="M12" s="26"/>
      <c r="N12" s="544" t="s">
        <v>209</v>
      </c>
      <c r="O12" s="544"/>
      <c r="P12" s="544"/>
      <c r="Q12" s="145"/>
      <c r="R12" s="542">
        <f>SUM(R7:S11)</f>
        <v>16350</v>
      </c>
      <c r="S12" s="543"/>
      <c r="T12" s="540">
        <f>SUM(T7:U11)</f>
        <v>7750</v>
      </c>
      <c r="U12" s="541"/>
      <c r="V12" s="85">
        <f>SUM(V7:V11)</f>
        <v>8600</v>
      </c>
      <c r="W12" s="39">
        <f>SUM(W7:W11)</f>
        <v>0</v>
      </c>
      <c r="AA12" s="27"/>
      <c r="AB12" s="138"/>
    </row>
    <row r="13" spans="1:28" s="11" customFormat="1" ht="12.75" customHeight="1">
      <c r="A13" s="16"/>
      <c r="B13" s="16"/>
      <c r="C13" s="142" t="s">
        <v>39</v>
      </c>
      <c r="D13" s="93" t="s">
        <v>324</v>
      </c>
      <c r="E13" s="524">
        <v>4150</v>
      </c>
      <c r="F13" s="525"/>
      <c r="G13" s="122">
        <v>1750</v>
      </c>
      <c r="H13" s="526">
        <f t="shared" si="0"/>
        <v>2400</v>
      </c>
      <c r="I13" s="525"/>
      <c r="J13" s="19"/>
      <c r="L13" s="27"/>
      <c r="M13" s="27"/>
      <c r="N13" s="10"/>
      <c r="O13" s="146"/>
      <c r="P13" s="133"/>
      <c r="Q13" s="133"/>
      <c r="R13" s="147"/>
      <c r="S13" s="147"/>
      <c r="AA13" s="27"/>
      <c r="AB13" s="138"/>
    </row>
    <row r="14" spans="1:28" s="11" customFormat="1" ht="12.75" customHeight="1">
      <c r="A14" s="148"/>
      <c r="B14" s="148"/>
      <c r="C14" s="142" t="s">
        <v>40</v>
      </c>
      <c r="D14" s="93" t="s">
        <v>324</v>
      </c>
      <c r="E14" s="524">
        <v>5450</v>
      </c>
      <c r="F14" s="525"/>
      <c r="G14" s="122">
        <v>2400</v>
      </c>
      <c r="H14" s="526">
        <f t="shared" si="0"/>
        <v>3050</v>
      </c>
      <c r="I14" s="525"/>
      <c r="J14" s="19"/>
      <c r="AA14" s="27"/>
      <c r="AB14" s="138"/>
    </row>
    <row r="15" spans="1:28" s="11" customFormat="1" ht="12.75" customHeight="1" thickBot="1">
      <c r="A15" s="149"/>
      <c r="B15" s="150" t="s">
        <v>216</v>
      </c>
      <c r="C15" s="142" t="s">
        <v>260</v>
      </c>
      <c r="D15" s="93" t="s">
        <v>325</v>
      </c>
      <c r="E15" s="524">
        <v>7700</v>
      </c>
      <c r="F15" s="525"/>
      <c r="G15" s="122">
        <v>3550</v>
      </c>
      <c r="H15" s="526">
        <f t="shared" si="0"/>
        <v>4150</v>
      </c>
      <c r="I15" s="525"/>
      <c r="J15" s="19"/>
      <c r="L15" s="25" t="s">
        <v>58</v>
      </c>
      <c r="O15" s="139"/>
      <c r="P15" s="140"/>
      <c r="Q15" s="86"/>
      <c r="R15" s="139"/>
      <c r="S15" s="140"/>
      <c r="AA15" s="27"/>
      <c r="AB15" s="138"/>
    </row>
    <row r="16" spans="1:28" s="11" customFormat="1" ht="12.75" customHeight="1">
      <c r="A16" s="149"/>
      <c r="B16" s="150" t="s">
        <v>216</v>
      </c>
      <c r="C16" s="142" t="s">
        <v>261</v>
      </c>
      <c r="D16" s="93" t="s">
        <v>325</v>
      </c>
      <c r="E16" s="524">
        <v>1750</v>
      </c>
      <c r="F16" s="525"/>
      <c r="G16" s="122">
        <v>900</v>
      </c>
      <c r="H16" s="526">
        <f t="shared" si="0"/>
        <v>850</v>
      </c>
      <c r="I16" s="525"/>
      <c r="J16" s="19"/>
      <c r="L16" s="36" t="s">
        <v>47</v>
      </c>
      <c r="M16" s="505" t="s">
        <v>48</v>
      </c>
      <c r="N16" s="506"/>
      <c r="O16" s="506"/>
      <c r="P16" s="506"/>
      <c r="Q16" s="512"/>
      <c r="R16" s="513" t="s">
        <v>250</v>
      </c>
      <c r="S16" s="509"/>
      <c r="T16" s="514" t="s">
        <v>217</v>
      </c>
      <c r="U16" s="515"/>
      <c r="V16" s="7" t="s">
        <v>249</v>
      </c>
      <c r="W16" s="36" t="s">
        <v>349</v>
      </c>
      <c r="AA16" s="27"/>
      <c r="AB16" s="138"/>
    </row>
    <row r="17" spans="1:28" s="11" customFormat="1" ht="12.75" customHeight="1">
      <c r="A17" s="16"/>
      <c r="B17" s="16"/>
      <c r="C17" s="142" t="s">
        <v>346</v>
      </c>
      <c r="D17" s="93" t="s">
        <v>325</v>
      </c>
      <c r="E17" s="524">
        <v>2600</v>
      </c>
      <c r="F17" s="525"/>
      <c r="G17" s="122">
        <v>1350</v>
      </c>
      <c r="H17" s="526">
        <f t="shared" si="0"/>
        <v>1250</v>
      </c>
      <c r="I17" s="525"/>
      <c r="J17" s="19"/>
      <c r="L17" s="34"/>
      <c r="M17" s="34"/>
      <c r="N17" s="520" t="s">
        <v>55</v>
      </c>
      <c r="O17" s="520"/>
      <c r="P17" s="520"/>
      <c r="Q17" s="90" t="s">
        <v>328</v>
      </c>
      <c r="R17" s="521">
        <v>5450</v>
      </c>
      <c r="S17" s="519"/>
      <c r="T17" s="522">
        <v>2750</v>
      </c>
      <c r="U17" s="523"/>
      <c r="V17" s="83">
        <f>SUM(R17-T17)</f>
        <v>2700</v>
      </c>
      <c r="W17" s="37"/>
      <c r="AB17" s="151"/>
    </row>
    <row r="18" spans="1:28" s="11" customFormat="1" ht="12.75" customHeight="1">
      <c r="A18" s="16"/>
      <c r="B18" s="16"/>
      <c r="C18" s="142" t="s">
        <v>262</v>
      </c>
      <c r="D18" s="93" t="s">
        <v>325</v>
      </c>
      <c r="E18" s="524">
        <v>2300</v>
      </c>
      <c r="F18" s="525"/>
      <c r="G18" s="122">
        <v>1150</v>
      </c>
      <c r="H18" s="526">
        <f t="shared" si="0"/>
        <v>1150</v>
      </c>
      <c r="I18" s="525"/>
      <c r="J18" s="19"/>
      <c r="L18" s="16"/>
      <c r="M18" s="143" t="s">
        <v>304</v>
      </c>
      <c r="N18" s="527" t="s">
        <v>56</v>
      </c>
      <c r="O18" s="527"/>
      <c r="P18" s="527"/>
      <c r="Q18" s="89" t="s">
        <v>327</v>
      </c>
      <c r="R18" s="524">
        <v>2200</v>
      </c>
      <c r="S18" s="525"/>
      <c r="T18" s="528">
        <v>2200</v>
      </c>
      <c r="U18" s="529"/>
      <c r="V18" s="80">
        <v>0</v>
      </c>
      <c r="W18" s="19"/>
      <c r="AB18" s="151"/>
    </row>
    <row r="19" spans="1:28" s="11" customFormat="1" ht="12.75" customHeight="1">
      <c r="A19" s="16"/>
      <c r="B19" s="16"/>
      <c r="C19" s="142" t="s">
        <v>41</v>
      </c>
      <c r="D19" s="93" t="s">
        <v>324</v>
      </c>
      <c r="E19" s="524">
        <v>3650</v>
      </c>
      <c r="F19" s="525"/>
      <c r="G19" s="122">
        <v>1850</v>
      </c>
      <c r="H19" s="526">
        <f t="shared" si="0"/>
        <v>1800</v>
      </c>
      <c r="I19" s="525"/>
      <c r="J19" s="19"/>
      <c r="L19" s="16"/>
      <c r="M19" s="143" t="s">
        <v>304</v>
      </c>
      <c r="N19" s="527" t="s">
        <v>57</v>
      </c>
      <c r="O19" s="527"/>
      <c r="P19" s="527"/>
      <c r="Q19" s="89" t="s">
        <v>327</v>
      </c>
      <c r="R19" s="524">
        <v>600</v>
      </c>
      <c r="S19" s="525"/>
      <c r="T19" s="528">
        <v>600</v>
      </c>
      <c r="U19" s="529"/>
      <c r="V19" s="80">
        <f>SUM(R19-T19)</f>
        <v>0</v>
      </c>
      <c r="W19" s="19"/>
      <c r="AA19" s="27"/>
      <c r="AB19" s="138"/>
    </row>
    <row r="20" spans="1:28" s="11" customFormat="1" ht="12.75" customHeight="1" thickBot="1">
      <c r="A20" s="16"/>
      <c r="B20" s="16"/>
      <c r="C20" s="142" t="s">
        <v>42</v>
      </c>
      <c r="D20" s="93" t="s">
        <v>325</v>
      </c>
      <c r="E20" s="524">
        <v>5350</v>
      </c>
      <c r="F20" s="525"/>
      <c r="G20" s="122">
        <v>2750</v>
      </c>
      <c r="H20" s="526">
        <f t="shared" si="0"/>
        <v>2600</v>
      </c>
      <c r="I20" s="525"/>
      <c r="J20" s="19"/>
      <c r="L20" s="17"/>
      <c r="M20" s="17"/>
      <c r="N20" s="534"/>
      <c r="O20" s="534"/>
      <c r="P20" s="534"/>
      <c r="Q20" s="144"/>
      <c r="R20" s="532"/>
      <c r="S20" s="533"/>
      <c r="T20" s="530"/>
      <c r="U20" s="531"/>
      <c r="V20" s="84"/>
      <c r="W20" s="20"/>
      <c r="AA20" s="27"/>
      <c r="AB20" s="138"/>
    </row>
    <row r="21" spans="1:28" s="11" customFormat="1" ht="12.75" customHeight="1" thickBot="1" thickTop="1">
      <c r="A21" s="16"/>
      <c r="B21" s="16"/>
      <c r="C21" s="142" t="s">
        <v>43</v>
      </c>
      <c r="D21" s="93" t="s">
        <v>325</v>
      </c>
      <c r="E21" s="524">
        <v>4750</v>
      </c>
      <c r="F21" s="525"/>
      <c r="G21" s="122">
        <v>2500</v>
      </c>
      <c r="H21" s="526">
        <f t="shared" si="0"/>
        <v>2250</v>
      </c>
      <c r="I21" s="525"/>
      <c r="J21" s="19"/>
      <c r="L21" s="26"/>
      <c r="M21" s="26"/>
      <c r="N21" s="544" t="s">
        <v>209</v>
      </c>
      <c r="O21" s="544"/>
      <c r="P21" s="544"/>
      <c r="Q21" s="145"/>
      <c r="R21" s="542">
        <f>SUM(R17:S20)</f>
        <v>8250</v>
      </c>
      <c r="S21" s="543"/>
      <c r="T21" s="540">
        <f>SUM(T17:U20)</f>
        <v>5550</v>
      </c>
      <c r="U21" s="541"/>
      <c r="V21" s="85">
        <f>SUM(V17:V20)</f>
        <v>2700</v>
      </c>
      <c r="W21" s="39">
        <f>SUM(W17:W20)</f>
        <v>0</v>
      </c>
      <c r="AA21" s="27"/>
      <c r="AB21" s="138"/>
    </row>
    <row r="22" spans="1:28" s="11" customFormat="1" ht="12.75" customHeight="1">
      <c r="A22" s="16"/>
      <c r="B22" s="16"/>
      <c r="C22" s="142" t="s">
        <v>44</v>
      </c>
      <c r="D22" s="93" t="s">
        <v>325</v>
      </c>
      <c r="E22" s="524">
        <v>2550</v>
      </c>
      <c r="F22" s="525"/>
      <c r="G22" s="122">
        <v>1050</v>
      </c>
      <c r="H22" s="526">
        <f t="shared" si="0"/>
        <v>1500</v>
      </c>
      <c r="I22" s="525"/>
      <c r="J22" s="19"/>
      <c r="AA22" s="27"/>
      <c r="AB22" s="138"/>
    </row>
    <row r="23" spans="1:28" s="11" customFormat="1" ht="12.75" customHeight="1">
      <c r="A23" s="16"/>
      <c r="B23" s="16"/>
      <c r="C23" s="142" t="s">
        <v>45</v>
      </c>
      <c r="D23" s="93" t="s">
        <v>325</v>
      </c>
      <c r="E23" s="524">
        <v>3700</v>
      </c>
      <c r="F23" s="525"/>
      <c r="G23" s="122">
        <v>1900</v>
      </c>
      <c r="H23" s="526">
        <f t="shared" si="0"/>
        <v>1800</v>
      </c>
      <c r="I23" s="525"/>
      <c r="J23" s="19"/>
      <c r="AA23" s="27"/>
      <c r="AB23" s="138"/>
    </row>
    <row r="24" spans="1:28" s="11" customFormat="1" ht="12.75" customHeight="1" thickBot="1">
      <c r="A24" s="16"/>
      <c r="B24" s="16"/>
      <c r="C24" s="142" t="s">
        <v>251</v>
      </c>
      <c r="D24" s="93" t="s">
        <v>324</v>
      </c>
      <c r="E24" s="524">
        <v>5000</v>
      </c>
      <c r="F24" s="525"/>
      <c r="G24" s="122">
        <v>2650</v>
      </c>
      <c r="H24" s="526">
        <f t="shared" si="0"/>
        <v>2350</v>
      </c>
      <c r="I24" s="525"/>
      <c r="J24" s="19"/>
      <c r="L24" s="25" t="s">
        <v>60</v>
      </c>
      <c r="O24" s="139"/>
      <c r="P24" s="139"/>
      <c r="Q24" s="140"/>
      <c r="S24" s="140"/>
      <c r="T24" s="86"/>
      <c r="AA24" s="27"/>
      <c r="AB24" s="138"/>
    </row>
    <row r="25" spans="1:23" s="11" customFormat="1" ht="12.75" customHeight="1">
      <c r="A25" s="16"/>
      <c r="B25" s="16"/>
      <c r="C25" s="142" t="s">
        <v>252</v>
      </c>
      <c r="D25" s="93" t="s">
        <v>325</v>
      </c>
      <c r="E25" s="524">
        <v>3300</v>
      </c>
      <c r="F25" s="525"/>
      <c r="G25" s="122">
        <v>2100</v>
      </c>
      <c r="H25" s="526">
        <f t="shared" si="0"/>
        <v>1200</v>
      </c>
      <c r="I25" s="525"/>
      <c r="J25" s="19"/>
      <c r="K25" s="152"/>
      <c r="L25" s="36" t="s">
        <v>47</v>
      </c>
      <c r="M25" s="505" t="s">
        <v>48</v>
      </c>
      <c r="N25" s="506"/>
      <c r="O25" s="506"/>
      <c r="P25" s="506"/>
      <c r="Q25" s="512"/>
      <c r="R25" s="513" t="s">
        <v>250</v>
      </c>
      <c r="S25" s="509"/>
      <c r="T25" s="514" t="s">
        <v>217</v>
      </c>
      <c r="U25" s="515"/>
      <c r="V25" s="7" t="s">
        <v>249</v>
      </c>
      <c r="W25" s="36" t="s">
        <v>349</v>
      </c>
    </row>
    <row r="26" spans="1:23" s="11" customFormat="1" ht="12.75" customHeight="1">
      <c r="A26" s="16"/>
      <c r="B26" s="16"/>
      <c r="C26" s="153" t="s">
        <v>253</v>
      </c>
      <c r="D26" s="93" t="s">
        <v>324</v>
      </c>
      <c r="E26" s="524">
        <v>4400</v>
      </c>
      <c r="F26" s="525"/>
      <c r="G26" s="122">
        <v>1900</v>
      </c>
      <c r="H26" s="526">
        <f t="shared" si="0"/>
        <v>2500</v>
      </c>
      <c r="I26" s="525"/>
      <c r="J26" s="19"/>
      <c r="K26" s="152"/>
      <c r="L26" s="154" t="s">
        <v>61</v>
      </c>
      <c r="M26" s="34"/>
      <c r="N26" s="520" t="s">
        <v>62</v>
      </c>
      <c r="O26" s="520"/>
      <c r="P26" s="520"/>
      <c r="Q26" s="90" t="s">
        <v>324</v>
      </c>
      <c r="R26" s="521">
        <v>5100</v>
      </c>
      <c r="S26" s="519"/>
      <c r="T26" s="522">
        <v>2100</v>
      </c>
      <c r="U26" s="523"/>
      <c r="V26" s="83">
        <f>SUM(R26-T26)</f>
        <v>3000</v>
      </c>
      <c r="W26" s="37"/>
    </row>
    <row r="27" spans="1:23" s="11" customFormat="1" ht="12.75" customHeight="1">
      <c r="A27" s="16"/>
      <c r="B27" s="16"/>
      <c r="C27" s="153" t="s">
        <v>254</v>
      </c>
      <c r="D27" s="93" t="s">
        <v>324</v>
      </c>
      <c r="E27" s="524">
        <v>5100</v>
      </c>
      <c r="F27" s="525"/>
      <c r="G27" s="122">
        <v>2150</v>
      </c>
      <c r="H27" s="526">
        <f t="shared" si="0"/>
        <v>2950</v>
      </c>
      <c r="I27" s="525"/>
      <c r="J27" s="19"/>
      <c r="K27" s="155"/>
      <c r="L27" s="156" t="s">
        <v>264</v>
      </c>
      <c r="M27" s="150" t="s">
        <v>305</v>
      </c>
      <c r="N27" s="527" t="s">
        <v>63</v>
      </c>
      <c r="O27" s="527"/>
      <c r="P27" s="527"/>
      <c r="Q27" s="90" t="s">
        <v>324</v>
      </c>
      <c r="R27" s="524">
        <v>3750</v>
      </c>
      <c r="S27" s="525"/>
      <c r="T27" s="528">
        <v>1750</v>
      </c>
      <c r="U27" s="529"/>
      <c r="V27" s="87">
        <f>SUM(R27-T27)</f>
        <v>2000</v>
      </c>
      <c r="W27" s="19"/>
    </row>
    <row r="28" spans="1:23" s="11" customFormat="1" ht="12.75" customHeight="1">
      <c r="A28" s="16"/>
      <c r="B28" s="16"/>
      <c r="C28" s="153" t="s">
        <v>255</v>
      </c>
      <c r="D28" s="93" t="s">
        <v>324</v>
      </c>
      <c r="E28" s="524">
        <v>5200</v>
      </c>
      <c r="F28" s="525"/>
      <c r="G28" s="122">
        <v>2250</v>
      </c>
      <c r="H28" s="526">
        <f t="shared" si="0"/>
        <v>2950</v>
      </c>
      <c r="I28" s="525"/>
      <c r="J28" s="19"/>
      <c r="K28" s="155"/>
      <c r="L28" s="16"/>
      <c r="M28" s="157"/>
      <c r="N28" s="527"/>
      <c r="O28" s="527"/>
      <c r="P28" s="527"/>
      <c r="Q28" s="158"/>
      <c r="R28" s="524"/>
      <c r="S28" s="525"/>
      <c r="T28" s="528"/>
      <c r="U28" s="529"/>
      <c r="V28" s="87"/>
      <c r="W28" s="19"/>
    </row>
    <row r="29" spans="1:23" s="11" customFormat="1" ht="12.75" customHeight="1" thickBot="1">
      <c r="A29" s="16"/>
      <c r="B29" s="16"/>
      <c r="C29" s="153" t="s">
        <v>256</v>
      </c>
      <c r="D29" s="93" t="s">
        <v>324</v>
      </c>
      <c r="E29" s="524">
        <v>4000</v>
      </c>
      <c r="F29" s="525"/>
      <c r="G29" s="122">
        <v>1650</v>
      </c>
      <c r="H29" s="526">
        <f t="shared" si="0"/>
        <v>2350</v>
      </c>
      <c r="I29" s="525"/>
      <c r="J29" s="19"/>
      <c r="K29" s="155"/>
      <c r="L29" s="17"/>
      <c r="M29" s="17"/>
      <c r="N29" s="534"/>
      <c r="O29" s="534"/>
      <c r="P29" s="534"/>
      <c r="Q29" s="144"/>
      <c r="R29" s="532"/>
      <c r="S29" s="533"/>
      <c r="T29" s="530"/>
      <c r="U29" s="531"/>
      <c r="V29" s="84"/>
      <c r="W29" s="20"/>
    </row>
    <row r="30" spans="1:23" s="11" customFormat="1" ht="12.75" customHeight="1" thickBot="1" thickTop="1">
      <c r="A30" s="16"/>
      <c r="B30" s="16"/>
      <c r="C30" s="153" t="s">
        <v>257</v>
      </c>
      <c r="D30" s="93" t="s">
        <v>324</v>
      </c>
      <c r="E30" s="524">
        <v>2400</v>
      </c>
      <c r="F30" s="525"/>
      <c r="G30" s="125">
        <v>1000</v>
      </c>
      <c r="H30" s="526">
        <f t="shared" si="0"/>
        <v>1400</v>
      </c>
      <c r="I30" s="525"/>
      <c r="J30" s="19"/>
      <c r="K30" s="155"/>
      <c r="L30" s="26"/>
      <c r="M30" s="26"/>
      <c r="N30" s="544" t="s">
        <v>196</v>
      </c>
      <c r="O30" s="544"/>
      <c r="P30" s="544"/>
      <c r="Q30" s="145"/>
      <c r="R30" s="542">
        <f>SUM(R26:S29)</f>
        <v>8850</v>
      </c>
      <c r="S30" s="543"/>
      <c r="T30" s="540">
        <f>SUM(T26:U29)</f>
        <v>3850</v>
      </c>
      <c r="U30" s="541"/>
      <c r="V30" s="85">
        <f>SUM(V26:V29)</f>
        <v>5000</v>
      </c>
      <c r="W30" s="39">
        <f>SUM(W26:W29)</f>
        <v>0</v>
      </c>
    </row>
    <row r="31" spans="1:11" s="11" customFormat="1" ht="12.75" customHeight="1">
      <c r="A31" s="16"/>
      <c r="B31" s="16"/>
      <c r="C31" s="114" t="s">
        <v>258</v>
      </c>
      <c r="D31" s="93" t="s">
        <v>324</v>
      </c>
      <c r="E31" s="524">
        <v>3750</v>
      </c>
      <c r="F31" s="525"/>
      <c r="G31" s="125">
        <v>1500</v>
      </c>
      <c r="H31" s="526">
        <f t="shared" si="0"/>
        <v>2250</v>
      </c>
      <c r="I31" s="525"/>
      <c r="J31" s="19"/>
      <c r="K31" s="155"/>
    </row>
    <row r="32" spans="1:11" s="11" customFormat="1" ht="12.75" customHeight="1">
      <c r="A32" s="16"/>
      <c r="B32" s="16"/>
      <c r="C32" s="114" t="s">
        <v>232</v>
      </c>
      <c r="D32" s="93" t="s">
        <v>326</v>
      </c>
      <c r="E32" s="524">
        <v>6350</v>
      </c>
      <c r="F32" s="525"/>
      <c r="G32" s="125">
        <v>2550</v>
      </c>
      <c r="H32" s="526">
        <f t="shared" si="0"/>
        <v>3800</v>
      </c>
      <c r="I32" s="525"/>
      <c r="J32" s="19"/>
      <c r="K32" s="155"/>
    </row>
    <row r="33" spans="1:26" s="11" customFormat="1" ht="12.75" customHeight="1">
      <c r="A33" s="16"/>
      <c r="B33" s="150" t="s">
        <v>214</v>
      </c>
      <c r="C33" s="114" t="s">
        <v>233</v>
      </c>
      <c r="D33" s="93" t="s">
        <v>324</v>
      </c>
      <c r="E33" s="524">
        <v>7900</v>
      </c>
      <c r="F33" s="525"/>
      <c r="G33" s="125">
        <v>3650</v>
      </c>
      <c r="H33" s="526">
        <f t="shared" si="0"/>
        <v>4250</v>
      </c>
      <c r="I33" s="525"/>
      <c r="J33" s="19"/>
      <c r="K33" s="155"/>
      <c r="Z33" s="138"/>
    </row>
    <row r="34" spans="1:26" s="11" customFormat="1" ht="12.75" customHeight="1">
      <c r="A34" s="16"/>
      <c r="B34" s="16"/>
      <c r="C34" s="114" t="s">
        <v>245</v>
      </c>
      <c r="D34" s="93" t="s">
        <v>324</v>
      </c>
      <c r="E34" s="524">
        <v>3750</v>
      </c>
      <c r="F34" s="525"/>
      <c r="G34" s="125">
        <v>1750</v>
      </c>
      <c r="H34" s="526">
        <f t="shared" si="0"/>
        <v>2000</v>
      </c>
      <c r="I34" s="525"/>
      <c r="J34" s="19"/>
      <c r="K34" s="133"/>
      <c r="Z34" s="138"/>
    </row>
    <row r="35" spans="1:26" s="11" customFormat="1" ht="12.75" customHeight="1">
      <c r="A35" s="16"/>
      <c r="B35" s="16"/>
      <c r="C35" s="114" t="s">
        <v>246</v>
      </c>
      <c r="D35" s="93" t="s">
        <v>324</v>
      </c>
      <c r="E35" s="524">
        <v>3850</v>
      </c>
      <c r="F35" s="525"/>
      <c r="G35" s="125">
        <v>1800</v>
      </c>
      <c r="H35" s="526">
        <f t="shared" si="0"/>
        <v>2050</v>
      </c>
      <c r="I35" s="525"/>
      <c r="J35" s="19"/>
      <c r="K35" s="133"/>
      <c r="Z35" s="138"/>
    </row>
    <row r="36" spans="1:26" s="11" customFormat="1" ht="12.75" customHeight="1">
      <c r="A36" s="16"/>
      <c r="B36" s="16"/>
      <c r="C36" s="114" t="s">
        <v>247</v>
      </c>
      <c r="D36" s="93" t="s">
        <v>324</v>
      </c>
      <c r="E36" s="524">
        <v>2900</v>
      </c>
      <c r="F36" s="525"/>
      <c r="G36" s="125">
        <v>1250</v>
      </c>
      <c r="H36" s="526">
        <f t="shared" si="0"/>
        <v>1650</v>
      </c>
      <c r="I36" s="525"/>
      <c r="J36" s="19"/>
      <c r="K36" s="133"/>
      <c r="Z36" s="138"/>
    </row>
    <row r="37" spans="1:26" s="11" customFormat="1" ht="12.75" customHeight="1">
      <c r="A37" s="16"/>
      <c r="B37" s="16"/>
      <c r="C37" s="114" t="s">
        <v>248</v>
      </c>
      <c r="D37" s="93" t="s">
        <v>324</v>
      </c>
      <c r="E37" s="524">
        <v>3050</v>
      </c>
      <c r="F37" s="525"/>
      <c r="G37" s="125">
        <v>1400</v>
      </c>
      <c r="H37" s="526">
        <f t="shared" si="0"/>
        <v>1650</v>
      </c>
      <c r="I37" s="525"/>
      <c r="J37" s="19"/>
      <c r="K37" s="133"/>
      <c r="L37" s="11" t="s">
        <v>0</v>
      </c>
      <c r="M37" s="27"/>
      <c r="N37" s="27"/>
      <c r="Z37" s="138"/>
    </row>
    <row r="38" spans="1:26" s="11" customFormat="1" ht="12.75" customHeight="1">
      <c r="A38" s="16"/>
      <c r="B38" s="16"/>
      <c r="C38" s="114" t="s">
        <v>234</v>
      </c>
      <c r="D38" s="93" t="s">
        <v>325</v>
      </c>
      <c r="E38" s="524">
        <v>2950</v>
      </c>
      <c r="F38" s="525"/>
      <c r="G38" s="125">
        <v>1550</v>
      </c>
      <c r="H38" s="526">
        <f t="shared" si="0"/>
        <v>1400</v>
      </c>
      <c r="I38" s="525"/>
      <c r="J38" s="19"/>
      <c r="K38" s="133"/>
      <c r="L38" s="133" t="s">
        <v>263</v>
      </c>
      <c r="M38" s="27"/>
      <c r="N38" s="27"/>
      <c r="Z38" s="138"/>
    </row>
    <row r="39" spans="1:26" s="11" customFormat="1" ht="12.75" customHeight="1" thickBot="1">
      <c r="A39" s="159"/>
      <c r="B39" s="159"/>
      <c r="C39" s="160" t="s">
        <v>365</v>
      </c>
      <c r="D39" s="161" t="s">
        <v>325</v>
      </c>
      <c r="E39" s="535">
        <v>4200</v>
      </c>
      <c r="F39" s="536"/>
      <c r="G39" s="82">
        <v>1900</v>
      </c>
      <c r="H39" s="526">
        <f t="shared" si="0"/>
        <v>2300</v>
      </c>
      <c r="I39" s="525"/>
      <c r="J39" s="20"/>
      <c r="K39" s="133"/>
      <c r="L39" s="133" t="s">
        <v>318</v>
      </c>
      <c r="Z39" s="138"/>
    </row>
    <row r="40" spans="1:26" s="11" customFormat="1" ht="12.75" customHeight="1" thickBot="1" thickTop="1">
      <c r="A40" s="26"/>
      <c r="B40" s="26"/>
      <c r="C40" s="180" t="s">
        <v>366</v>
      </c>
      <c r="D40" s="181"/>
      <c r="E40" s="537">
        <f>SUM(E7:F39)</f>
        <v>139550</v>
      </c>
      <c r="F40" s="538"/>
      <c r="G40" s="129">
        <f>SUM(G7:G39)</f>
        <v>64200</v>
      </c>
      <c r="H40" s="539">
        <f>SUM(H7:I39)</f>
        <v>75350</v>
      </c>
      <c r="I40" s="538"/>
      <c r="J40" s="39">
        <f>SUM(J7:J39)</f>
        <v>0</v>
      </c>
      <c r="K40" s="133"/>
      <c r="L40" s="133" t="s">
        <v>316</v>
      </c>
      <c r="Z40" s="138"/>
    </row>
    <row r="41" spans="10:26" s="11" customFormat="1" ht="12.75" customHeight="1">
      <c r="J41" s="43"/>
      <c r="K41" s="133"/>
      <c r="L41" s="133" t="s">
        <v>317</v>
      </c>
      <c r="Z41" s="138"/>
    </row>
    <row r="42" spans="10:26" s="11" customFormat="1" ht="12.75" customHeight="1">
      <c r="J42" s="27"/>
      <c r="K42" s="133"/>
      <c r="Z42" s="138"/>
    </row>
    <row r="43" spans="10:26" s="11" customFormat="1" ht="10.5">
      <c r="J43" s="133"/>
      <c r="K43" s="27"/>
      <c r="Z43" s="138"/>
    </row>
    <row r="44" spans="10:26" s="11" customFormat="1" ht="10.5">
      <c r="J44" s="162"/>
      <c r="K44" s="27"/>
      <c r="Z44" s="138"/>
    </row>
    <row r="45" spans="10:26" s="11" customFormat="1" ht="10.5">
      <c r="J45" s="164"/>
      <c r="K45" s="133"/>
      <c r="Z45" s="138"/>
    </row>
    <row r="46" spans="10:26" s="11" customFormat="1" ht="13.5">
      <c r="J46" s="165"/>
      <c r="K46" s="8"/>
      <c r="L46" s="163"/>
      <c r="M46" s="163"/>
      <c r="N46" s="163"/>
      <c r="O46" s="163"/>
      <c r="P46" s="163"/>
      <c r="Q46" s="163"/>
      <c r="R46" s="163"/>
      <c r="S46" s="163"/>
      <c r="T46" s="163"/>
      <c r="U46" s="163"/>
      <c r="V46" s="163"/>
      <c r="W46" s="163"/>
      <c r="Z46" s="138"/>
    </row>
    <row r="47" spans="10:26" s="11" customFormat="1" ht="13.5">
      <c r="J47" s="8"/>
      <c r="K47" s="27"/>
      <c r="L47" s="163"/>
      <c r="M47" s="163"/>
      <c r="N47" s="163"/>
      <c r="O47" s="163"/>
      <c r="P47" s="163"/>
      <c r="Q47" s="163"/>
      <c r="R47" s="163"/>
      <c r="S47" s="163"/>
      <c r="T47" s="163"/>
      <c r="U47" s="163"/>
      <c r="V47" s="163"/>
      <c r="W47" s="163"/>
      <c r="Z47" s="138"/>
    </row>
    <row r="48" spans="10:26" s="11" customFormat="1" ht="13.5">
      <c r="J48" s="8"/>
      <c r="K48" s="27"/>
      <c r="L48" s="163"/>
      <c r="M48" s="163"/>
      <c r="N48" s="163"/>
      <c r="O48" s="163"/>
      <c r="P48" s="163"/>
      <c r="Q48" s="163"/>
      <c r="R48" s="163"/>
      <c r="S48" s="163"/>
      <c r="T48" s="163"/>
      <c r="U48" s="163"/>
      <c r="V48" s="163"/>
      <c r="W48" s="163"/>
      <c r="Z48" s="138"/>
    </row>
    <row r="49" spans="4:26" s="11" customFormat="1" ht="13.5">
      <c r="D49" s="137"/>
      <c r="E49" s="137"/>
      <c r="F49" s="137"/>
      <c r="G49" s="137"/>
      <c r="H49" s="137"/>
      <c r="I49" s="137"/>
      <c r="J49" s="27"/>
      <c r="K49" s="27"/>
      <c r="L49" s="163"/>
      <c r="M49" s="163"/>
      <c r="N49" s="163"/>
      <c r="O49" s="163"/>
      <c r="P49" s="163"/>
      <c r="Q49" s="163"/>
      <c r="R49" s="163"/>
      <c r="S49" s="163"/>
      <c r="T49" s="163"/>
      <c r="U49" s="163"/>
      <c r="V49" s="163"/>
      <c r="W49" s="163"/>
      <c r="Z49" s="138"/>
    </row>
    <row r="50" spans="1:26" s="11" customFormat="1" ht="13.5">
      <c r="A50" s="167"/>
      <c r="B50" s="167"/>
      <c r="C50" s="166"/>
      <c r="D50" s="166"/>
      <c r="E50" s="166"/>
      <c r="F50" s="166"/>
      <c r="G50" s="167"/>
      <c r="H50" s="167"/>
      <c r="I50" s="167"/>
      <c r="J50" s="168"/>
      <c r="K50" s="27"/>
      <c r="L50" s="163"/>
      <c r="M50" s="163"/>
      <c r="N50" s="163"/>
      <c r="O50" s="163"/>
      <c r="P50" s="163"/>
      <c r="Q50" s="163"/>
      <c r="R50" s="163"/>
      <c r="S50" s="163"/>
      <c r="T50" s="163"/>
      <c r="U50" s="163"/>
      <c r="V50" s="163"/>
      <c r="W50" s="163"/>
      <c r="Z50" s="138"/>
    </row>
    <row r="51" spans="1:26" s="11" customFormat="1" ht="13.5">
      <c r="A51" s="167"/>
      <c r="B51" s="167"/>
      <c r="C51" s="166"/>
      <c r="D51" s="166"/>
      <c r="E51" s="166"/>
      <c r="F51" s="166"/>
      <c r="G51" s="167"/>
      <c r="H51" s="167"/>
      <c r="I51" s="167"/>
      <c r="J51" s="167"/>
      <c r="K51" s="27"/>
      <c r="L51" s="163"/>
      <c r="M51" s="163"/>
      <c r="N51" s="163"/>
      <c r="O51" s="163"/>
      <c r="P51" s="163"/>
      <c r="Q51" s="163"/>
      <c r="R51" s="163"/>
      <c r="S51" s="163"/>
      <c r="T51" s="163"/>
      <c r="U51" s="163"/>
      <c r="V51" s="163"/>
      <c r="W51" s="163"/>
      <c r="Z51" s="138"/>
    </row>
    <row r="52" spans="11:23" ht="13.5">
      <c r="K52" s="168"/>
      <c r="L52" s="163"/>
      <c r="M52" s="163"/>
      <c r="N52" s="163"/>
      <c r="O52" s="163"/>
      <c r="P52" s="163"/>
      <c r="Q52" s="163"/>
      <c r="R52" s="163"/>
      <c r="S52" s="163"/>
      <c r="T52" s="163"/>
      <c r="U52" s="163"/>
      <c r="V52" s="163"/>
      <c r="W52" s="163"/>
    </row>
    <row r="53" spans="12:23" ht="13.5">
      <c r="L53" s="163"/>
      <c r="M53" s="163"/>
      <c r="N53" s="163"/>
      <c r="O53" s="163"/>
      <c r="P53" s="163"/>
      <c r="Q53" s="163"/>
      <c r="R53" s="163"/>
      <c r="S53" s="163"/>
      <c r="T53" s="163"/>
      <c r="U53" s="163"/>
      <c r="V53" s="163"/>
      <c r="W53" s="163"/>
    </row>
  </sheetData>
  <sheetProtection/>
  <mergeCells count="142">
    <mergeCell ref="T29:U29"/>
    <mergeCell ref="R25:S25"/>
    <mergeCell ref="R26:S26"/>
    <mergeCell ref="G1:R1"/>
    <mergeCell ref="R21:S21"/>
    <mergeCell ref="T21:U21"/>
    <mergeCell ref="H21:I21"/>
    <mergeCell ref="H22:I22"/>
    <mergeCell ref="H23:I23"/>
    <mergeCell ref="H25:I25"/>
    <mergeCell ref="T30:U30"/>
    <mergeCell ref="V2:W2"/>
    <mergeCell ref="V3:W3"/>
    <mergeCell ref="N27:P27"/>
    <mergeCell ref="N26:P26"/>
    <mergeCell ref="N18:P18"/>
    <mergeCell ref="T25:U25"/>
    <mergeCell ref="T26:U26"/>
    <mergeCell ref="T27:U27"/>
    <mergeCell ref="T28:U28"/>
    <mergeCell ref="E40:F40"/>
    <mergeCell ref="E32:F32"/>
    <mergeCell ref="E33:F33"/>
    <mergeCell ref="E34:F34"/>
    <mergeCell ref="R28:S28"/>
    <mergeCell ref="R30:S30"/>
    <mergeCell ref="E36:F36"/>
    <mergeCell ref="N28:P28"/>
    <mergeCell ref="N30:P30"/>
    <mergeCell ref="R29:S29"/>
    <mergeCell ref="H26:I26"/>
    <mergeCell ref="H24:I24"/>
    <mergeCell ref="H29:I29"/>
    <mergeCell ref="R27:S27"/>
    <mergeCell ref="M25:Q25"/>
    <mergeCell ref="N29:P29"/>
    <mergeCell ref="N21:P21"/>
    <mergeCell ref="E38:F38"/>
    <mergeCell ref="E39:F39"/>
    <mergeCell ref="E18:F18"/>
    <mergeCell ref="E19:F19"/>
    <mergeCell ref="E31:F31"/>
    <mergeCell ref="E24:F24"/>
    <mergeCell ref="E25:F25"/>
    <mergeCell ref="E27:F27"/>
    <mergeCell ref="E35:F35"/>
    <mergeCell ref="E23:F23"/>
    <mergeCell ref="E10:F10"/>
    <mergeCell ref="E37:F37"/>
    <mergeCell ref="E28:F28"/>
    <mergeCell ref="E29:F29"/>
    <mergeCell ref="E30:F30"/>
    <mergeCell ref="E15:F15"/>
    <mergeCell ref="E16:F16"/>
    <mergeCell ref="E26:F26"/>
    <mergeCell ref="E21:F21"/>
    <mergeCell ref="E22:F22"/>
    <mergeCell ref="E17:F17"/>
    <mergeCell ref="E11:F11"/>
    <mergeCell ref="E12:F12"/>
    <mergeCell ref="E14:F14"/>
    <mergeCell ref="E20:F20"/>
    <mergeCell ref="N19:P19"/>
    <mergeCell ref="N20:P20"/>
    <mergeCell ref="H16:I16"/>
    <mergeCell ref="H17:I17"/>
    <mergeCell ref="E13:F13"/>
    <mergeCell ref="R8:S8"/>
    <mergeCell ref="N11:P11"/>
    <mergeCell ref="E9:F9"/>
    <mergeCell ref="A2:B2"/>
    <mergeCell ref="A3:B3"/>
    <mergeCell ref="C3:G3"/>
    <mergeCell ref="B6:D6"/>
    <mergeCell ref="E6:F6"/>
    <mergeCell ref="D2:G2"/>
    <mergeCell ref="E7:F7"/>
    <mergeCell ref="E8:F8"/>
    <mergeCell ref="T17:U17"/>
    <mergeCell ref="T18:U18"/>
    <mergeCell ref="T19:U19"/>
    <mergeCell ref="T12:U12"/>
    <mergeCell ref="N12:P12"/>
    <mergeCell ref="R10:S10"/>
    <mergeCell ref="R11:S11"/>
    <mergeCell ref="N10:P10"/>
    <mergeCell ref="T20:U20"/>
    <mergeCell ref="R17:S17"/>
    <mergeCell ref="R18:S18"/>
    <mergeCell ref="R19:S19"/>
    <mergeCell ref="R16:S16"/>
    <mergeCell ref="R12:S12"/>
    <mergeCell ref="T16:U16"/>
    <mergeCell ref="T2:U2"/>
    <mergeCell ref="H6:I6"/>
    <mergeCell ref="H7:I7"/>
    <mergeCell ref="T3:U3"/>
    <mergeCell ref="J3:S3"/>
    <mergeCell ref="O2:S2"/>
    <mergeCell ref="J2:M2"/>
    <mergeCell ref="R7:S7"/>
    <mergeCell ref="T7:U7"/>
    <mergeCell ref="M6:Q6"/>
    <mergeCell ref="H2:I2"/>
    <mergeCell ref="H3:I3"/>
    <mergeCell ref="N9:P9"/>
    <mergeCell ref="H8:I8"/>
    <mergeCell ref="N7:P7"/>
    <mergeCell ref="N8:P8"/>
    <mergeCell ref="T6:U6"/>
    <mergeCell ref="R6:S6"/>
    <mergeCell ref="N17:P17"/>
    <mergeCell ref="R20:S20"/>
    <mergeCell ref="H15:I15"/>
    <mergeCell ref="H19:I19"/>
    <mergeCell ref="H20:I20"/>
    <mergeCell ref="H9:I9"/>
    <mergeCell ref="H10:I10"/>
    <mergeCell ref="H11:I11"/>
    <mergeCell ref="T8:U8"/>
    <mergeCell ref="T9:U9"/>
    <mergeCell ref="T10:U10"/>
    <mergeCell ref="H12:I12"/>
    <mergeCell ref="T11:U11"/>
    <mergeCell ref="H18:I18"/>
    <mergeCell ref="H13:I13"/>
    <mergeCell ref="H14:I14"/>
    <mergeCell ref="R9:S9"/>
    <mergeCell ref="M16:Q16"/>
    <mergeCell ref="H40:I40"/>
    <mergeCell ref="H32:I32"/>
    <mergeCell ref="H33:I33"/>
    <mergeCell ref="H34:I34"/>
    <mergeCell ref="H35:I35"/>
    <mergeCell ref="H36:I36"/>
    <mergeCell ref="H37:I37"/>
    <mergeCell ref="H30:I30"/>
    <mergeCell ref="H31:I31"/>
    <mergeCell ref="H38:I38"/>
    <mergeCell ref="H27:I27"/>
    <mergeCell ref="H28:I28"/>
    <mergeCell ref="H39:I39"/>
  </mergeCells>
  <dataValidations count="1">
    <dataValidation allowBlank="1" showInputMessage="1" sqref="D7:D39"/>
  </dataValidations>
  <printOptions horizontalCentered="1"/>
  <pageMargins left="0.5118110236220472" right="0.35433070866141736" top="0.4330708661417323" bottom="0.15748031496062992" header="0.15748031496062992" footer="0.15748031496062992"/>
  <pageSetup fitToHeight="1" fitToWidth="1" horizontalDpi="300" verticalDpi="300" orientation="landscape" paperSize="9" scale="99" r:id="rId1"/>
  <headerFooter alignWithMargins="0">
    <oddFooter>&amp;L　　　　　　　　　　　　　　　　　&amp;8※C…中日､N…日経､G…岐阜､A…朝日､M…毎日､Y…読売を含みます&amp;R㈱中日岐阜サービスセンター
</oddFooter>
  </headerFooter>
</worksheet>
</file>

<file path=xl/worksheets/sheet6.xml><?xml version="1.0" encoding="utf-8"?>
<worksheet xmlns="http://schemas.openxmlformats.org/spreadsheetml/2006/main" xmlns:r="http://schemas.openxmlformats.org/officeDocument/2006/relationships">
  <dimension ref="A1:Z53"/>
  <sheetViews>
    <sheetView view="pageBreakPreview" zoomScaleNormal="130" zoomScaleSheetLayoutView="100" zoomScalePageLayoutView="0" workbookViewId="0" topLeftCell="A1">
      <selection activeCell="R14" sqref="R14:S14"/>
    </sheetView>
  </sheetViews>
  <sheetFormatPr defaultColWidth="9.00390625" defaultRowHeight="13.5"/>
  <cols>
    <col min="1" max="1" width="9.00390625" style="41" customWidth="1"/>
    <col min="2" max="2" width="2.125" style="41" customWidth="1"/>
    <col min="3" max="3" width="11.875" style="170" customWidth="1"/>
    <col min="4" max="4" width="2.125" style="171" customWidth="1"/>
    <col min="5" max="5" width="5.125" style="171" customWidth="1"/>
    <col min="6" max="6" width="5.125" style="172" customWidth="1"/>
    <col min="7" max="7" width="9.625" style="172" customWidth="1"/>
    <col min="8" max="8" width="8.125" style="41" customWidth="1"/>
    <col min="9" max="9" width="2.125" style="41" customWidth="1"/>
    <col min="10" max="10" width="10.875" style="41" customWidth="1"/>
    <col min="11" max="11" width="2.125" style="41" customWidth="1"/>
    <col min="12" max="12" width="8.875" style="41" customWidth="1"/>
    <col min="13" max="13" width="2.125" style="41" customWidth="1"/>
    <col min="14" max="14" width="5.625" style="41" customWidth="1"/>
    <col min="15" max="15" width="3.00390625" style="41" customWidth="1"/>
    <col min="16" max="16" width="4.50390625" style="41" customWidth="1"/>
    <col min="17" max="17" width="2.125" style="41" customWidth="1"/>
    <col min="18" max="18" width="7.75390625" style="41" customWidth="1"/>
    <col min="19" max="19" width="2.125" style="41" customWidth="1"/>
    <col min="20" max="20" width="5.00390625" style="41" customWidth="1"/>
    <col min="21" max="21" width="5.125" style="41" customWidth="1"/>
    <col min="22" max="22" width="9.75390625" style="41" customWidth="1"/>
    <col min="23" max="23" width="10.875" style="41" customWidth="1"/>
    <col min="24" max="24" width="8.25390625" style="41" customWidth="1"/>
    <col min="25" max="25" width="2.875" style="41" bestFit="1" customWidth="1"/>
    <col min="26" max="26" width="5.625" style="41" bestFit="1" customWidth="1"/>
    <col min="27" max="16384" width="9.00390625" style="41" customWidth="1"/>
  </cols>
  <sheetData>
    <row r="1" spans="4:23" s="256" customFormat="1" ht="21">
      <c r="D1" s="257"/>
      <c r="E1" s="257"/>
      <c r="F1" s="624" t="s">
        <v>488</v>
      </c>
      <c r="G1" s="624"/>
      <c r="H1" s="624"/>
      <c r="I1" s="624"/>
      <c r="J1" s="624"/>
      <c r="K1" s="624"/>
      <c r="L1" s="624"/>
      <c r="M1" s="624"/>
      <c r="N1" s="624"/>
      <c r="O1" s="624"/>
      <c r="P1" s="624"/>
      <c r="Q1" s="624"/>
      <c r="R1" s="624"/>
      <c r="S1" s="624"/>
      <c r="T1" s="624"/>
      <c r="W1" s="407">
        <v>43167</v>
      </c>
    </row>
    <row r="2" spans="1:26" s="1" customFormat="1" ht="35.25" customHeight="1">
      <c r="A2" s="497" t="s">
        <v>49</v>
      </c>
      <c r="B2" s="498"/>
      <c r="C2" s="121" t="s">
        <v>218</v>
      </c>
      <c r="D2" s="619"/>
      <c r="E2" s="620"/>
      <c r="F2" s="620"/>
      <c r="G2" s="621"/>
      <c r="H2" s="488" t="s">
        <v>219</v>
      </c>
      <c r="I2" s="419"/>
      <c r="J2" s="619"/>
      <c r="K2" s="620"/>
      <c r="L2" s="620"/>
      <c r="M2" s="620"/>
      <c r="N2" s="134" t="s">
        <v>231</v>
      </c>
      <c r="O2" s="562"/>
      <c r="P2" s="562"/>
      <c r="Q2" s="562"/>
      <c r="R2" s="562"/>
      <c r="S2" s="563"/>
      <c r="T2" s="118" t="s">
        <v>348</v>
      </c>
      <c r="U2" s="128"/>
      <c r="V2" s="610"/>
      <c r="W2" s="611"/>
      <c r="X2" s="44"/>
      <c r="Y2" s="135"/>
      <c r="Z2" s="136"/>
    </row>
    <row r="3" spans="1:26" s="1" customFormat="1" ht="35.25" customHeight="1">
      <c r="A3" s="497" t="s">
        <v>243</v>
      </c>
      <c r="B3" s="498"/>
      <c r="C3" s="488"/>
      <c r="D3" s="489"/>
      <c r="E3" s="489"/>
      <c r="F3" s="489"/>
      <c r="G3" s="419"/>
      <c r="H3" s="500" t="s">
        <v>313</v>
      </c>
      <c r="I3" s="501"/>
      <c r="J3" s="500"/>
      <c r="K3" s="502"/>
      <c r="L3" s="502"/>
      <c r="M3" s="502"/>
      <c r="N3" s="502"/>
      <c r="O3" s="502"/>
      <c r="P3" s="502"/>
      <c r="Q3" s="502"/>
      <c r="R3" s="502"/>
      <c r="S3" s="501"/>
      <c r="T3" s="497" t="s">
        <v>46</v>
      </c>
      <c r="U3" s="498"/>
      <c r="V3" s="612">
        <f>SUM(J21,J30,J43,J10,W21)</f>
        <v>0</v>
      </c>
      <c r="W3" s="613"/>
      <c r="X3" s="44"/>
      <c r="Y3" s="135"/>
      <c r="Z3" s="136"/>
    </row>
    <row r="4" spans="1:26" s="1" customFormat="1" ht="9.75" customHeight="1">
      <c r="A4" s="269"/>
      <c r="B4" s="269"/>
      <c r="C4" s="270"/>
      <c r="D4" s="270"/>
      <c r="E4" s="270"/>
      <c r="F4" s="270"/>
      <c r="G4" s="270"/>
      <c r="H4" s="271"/>
      <c r="I4" s="271"/>
      <c r="J4" s="271"/>
      <c r="K4" s="271"/>
      <c r="L4" s="271"/>
      <c r="M4" s="271"/>
      <c r="N4" s="271"/>
      <c r="O4" s="271"/>
      <c r="P4" s="271"/>
      <c r="Q4" s="271"/>
      <c r="R4" s="271"/>
      <c r="S4" s="271"/>
      <c r="T4" s="269"/>
      <c r="U4" s="269"/>
      <c r="V4" s="273"/>
      <c r="W4" s="274"/>
      <c r="X4" s="275"/>
      <c r="Y4" s="135"/>
      <c r="Z4" s="136"/>
    </row>
    <row r="5" spans="1:26" ht="16.5" customHeight="1" thickBot="1">
      <c r="A5" s="25" t="s">
        <v>59</v>
      </c>
      <c r="B5" s="11"/>
      <c r="C5" s="11"/>
      <c r="D5" s="139"/>
      <c r="E5" s="139"/>
      <c r="F5" s="140"/>
      <c r="G5" s="140"/>
      <c r="H5" s="4"/>
      <c r="I5" s="4"/>
      <c r="J5" s="11"/>
      <c r="K5" s="11"/>
      <c r="L5" s="25" t="s">
        <v>78</v>
      </c>
      <c r="M5" s="25"/>
      <c r="N5" s="25"/>
      <c r="O5" s="11"/>
      <c r="P5" s="11"/>
      <c r="Q5" s="139"/>
      <c r="R5" s="139"/>
      <c r="S5" s="140"/>
      <c r="T5" s="140"/>
      <c r="U5" s="86"/>
      <c r="V5" s="141"/>
      <c r="W5" s="381" t="str">
        <f>'第四週'!$U$5</f>
        <v>平成30年後期（8月1日以降）Ⅲ</v>
      </c>
      <c r="X5" s="139"/>
      <c r="Y5" s="173"/>
      <c r="Z5" s="174"/>
    </row>
    <row r="6" spans="1:26" s="11" customFormat="1" ht="16.5" customHeight="1">
      <c r="A6" s="36" t="s">
        <v>47</v>
      </c>
      <c r="B6" s="505" t="s">
        <v>48</v>
      </c>
      <c r="C6" s="506"/>
      <c r="D6" s="507"/>
      <c r="E6" s="508" t="s">
        <v>250</v>
      </c>
      <c r="F6" s="509"/>
      <c r="G6" s="5" t="s">
        <v>217</v>
      </c>
      <c r="H6" s="510" t="s">
        <v>249</v>
      </c>
      <c r="I6" s="511"/>
      <c r="J6" s="36" t="s">
        <v>351</v>
      </c>
      <c r="L6" s="36" t="s">
        <v>47</v>
      </c>
      <c r="M6" s="505" t="s">
        <v>48</v>
      </c>
      <c r="N6" s="506"/>
      <c r="O6" s="506"/>
      <c r="P6" s="506"/>
      <c r="Q6" s="512"/>
      <c r="R6" s="513" t="s">
        <v>250</v>
      </c>
      <c r="S6" s="509"/>
      <c r="T6" s="514" t="s">
        <v>217</v>
      </c>
      <c r="U6" s="515"/>
      <c r="V6" s="7" t="s">
        <v>249</v>
      </c>
      <c r="W6" s="36" t="s">
        <v>349</v>
      </c>
      <c r="Y6" s="27"/>
      <c r="Z6" s="138"/>
    </row>
    <row r="7" spans="1:26" s="11" customFormat="1" ht="16.5" customHeight="1">
      <c r="A7" s="34"/>
      <c r="B7" s="176" t="s">
        <v>214</v>
      </c>
      <c r="C7" s="113" t="s">
        <v>287</v>
      </c>
      <c r="D7" s="92" t="s">
        <v>329</v>
      </c>
      <c r="E7" s="516">
        <v>8450</v>
      </c>
      <c r="F7" s="517"/>
      <c r="G7" s="78">
        <v>3550</v>
      </c>
      <c r="H7" s="518">
        <f>SUM(E7-G7)</f>
        <v>4900</v>
      </c>
      <c r="I7" s="519"/>
      <c r="J7" s="37"/>
      <c r="L7" s="34"/>
      <c r="M7" s="34"/>
      <c r="N7" s="520" t="s">
        <v>67</v>
      </c>
      <c r="O7" s="520"/>
      <c r="P7" s="520"/>
      <c r="Q7" s="90" t="s">
        <v>324</v>
      </c>
      <c r="R7" s="521">
        <v>2850</v>
      </c>
      <c r="S7" s="519"/>
      <c r="T7" s="522">
        <v>1350</v>
      </c>
      <c r="U7" s="523"/>
      <c r="V7" s="83">
        <f>SUM(R7-T7)</f>
        <v>1500</v>
      </c>
      <c r="W7" s="37"/>
      <c r="Y7" s="27"/>
      <c r="Z7" s="138"/>
    </row>
    <row r="8" spans="1:26" s="11" customFormat="1" ht="16.5" customHeight="1">
      <c r="A8" s="16"/>
      <c r="B8" s="149" t="s">
        <v>199</v>
      </c>
      <c r="C8" s="114" t="s">
        <v>314</v>
      </c>
      <c r="D8" s="93" t="s">
        <v>330</v>
      </c>
      <c r="E8" s="524">
        <v>1100</v>
      </c>
      <c r="F8" s="525"/>
      <c r="G8" s="122">
        <v>1100</v>
      </c>
      <c r="H8" s="622">
        <f>SUM(E8-G8)</f>
        <v>0</v>
      </c>
      <c r="I8" s="623"/>
      <c r="J8" s="19"/>
      <c r="L8" s="16"/>
      <c r="M8" s="16"/>
      <c r="N8" s="527" t="s">
        <v>68</v>
      </c>
      <c r="O8" s="527"/>
      <c r="P8" s="527"/>
      <c r="Q8" s="90" t="s">
        <v>324</v>
      </c>
      <c r="R8" s="524">
        <v>4500</v>
      </c>
      <c r="S8" s="525"/>
      <c r="T8" s="528">
        <v>2550</v>
      </c>
      <c r="U8" s="529"/>
      <c r="V8" s="87">
        <f>SUM(R8-T8)</f>
        <v>1950</v>
      </c>
      <c r="W8" s="19"/>
      <c r="Y8" s="27"/>
      <c r="Z8" s="138"/>
    </row>
    <row r="9" spans="1:26" s="11" customFormat="1" ht="16.5" customHeight="1" thickBot="1">
      <c r="A9" s="45"/>
      <c r="B9" s="177"/>
      <c r="C9" s="178"/>
      <c r="D9" s="178"/>
      <c r="E9" s="532"/>
      <c r="F9" s="533"/>
      <c r="G9" s="126"/>
      <c r="H9" s="616"/>
      <c r="I9" s="617"/>
      <c r="J9" s="20"/>
      <c r="L9" s="16"/>
      <c r="M9" s="157"/>
      <c r="N9" s="527" t="s">
        <v>69</v>
      </c>
      <c r="O9" s="527"/>
      <c r="P9" s="527"/>
      <c r="Q9" s="90" t="s">
        <v>324</v>
      </c>
      <c r="R9" s="524">
        <v>2450</v>
      </c>
      <c r="S9" s="525"/>
      <c r="T9" s="528">
        <v>1350</v>
      </c>
      <c r="U9" s="529"/>
      <c r="V9" s="87">
        <f aca="true" t="shared" si="0" ref="V9:V19">SUM(R9-T9)</f>
        <v>1100</v>
      </c>
      <c r="W9" s="19"/>
      <c r="Y9" s="27"/>
      <c r="Z9" s="138"/>
    </row>
    <row r="10" spans="1:26" s="11" customFormat="1" ht="16.5" customHeight="1" thickBot="1" thickTop="1">
      <c r="A10" s="26"/>
      <c r="B10" s="179"/>
      <c r="C10" s="180" t="s">
        <v>196</v>
      </c>
      <c r="D10" s="181"/>
      <c r="E10" s="537">
        <f>SUM(E7:F9)</f>
        <v>9550</v>
      </c>
      <c r="F10" s="538"/>
      <c r="G10" s="129">
        <f>SUM(G7:G9)</f>
        <v>4650</v>
      </c>
      <c r="H10" s="539">
        <f>SUM(H7:I9)</f>
        <v>4900</v>
      </c>
      <c r="I10" s="538"/>
      <c r="J10" s="39">
        <f>SUM(J7:J9)</f>
        <v>0</v>
      </c>
      <c r="L10" s="16"/>
      <c r="M10" s="16"/>
      <c r="N10" s="527" t="s">
        <v>274</v>
      </c>
      <c r="O10" s="527"/>
      <c r="P10" s="527"/>
      <c r="Q10" s="90" t="s">
        <v>324</v>
      </c>
      <c r="R10" s="524">
        <v>2300</v>
      </c>
      <c r="S10" s="525"/>
      <c r="T10" s="528">
        <v>1500</v>
      </c>
      <c r="U10" s="529"/>
      <c r="V10" s="87">
        <f t="shared" si="0"/>
        <v>800</v>
      </c>
      <c r="W10" s="19"/>
      <c r="Y10" s="27"/>
      <c r="Z10" s="138"/>
    </row>
    <row r="11" spans="12:26" s="11" customFormat="1" ht="16.5" customHeight="1">
      <c r="L11" s="16"/>
      <c r="M11" s="16"/>
      <c r="N11" s="527" t="s">
        <v>70</v>
      </c>
      <c r="O11" s="527"/>
      <c r="P11" s="527"/>
      <c r="Q11" s="90" t="s">
        <v>324</v>
      </c>
      <c r="R11" s="524">
        <v>4250</v>
      </c>
      <c r="S11" s="525"/>
      <c r="T11" s="528">
        <v>1900</v>
      </c>
      <c r="U11" s="529"/>
      <c r="V11" s="87">
        <f t="shared" si="0"/>
        <v>2350</v>
      </c>
      <c r="W11" s="19"/>
      <c r="Y11" s="27"/>
      <c r="Z11" s="138"/>
    </row>
    <row r="12" spans="12:26" s="11" customFormat="1" ht="16.5" customHeight="1">
      <c r="L12" s="16"/>
      <c r="M12" s="16"/>
      <c r="N12" s="527" t="s">
        <v>71</v>
      </c>
      <c r="O12" s="527"/>
      <c r="P12" s="527"/>
      <c r="Q12" s="90" t="s">
        <v>324</v>
      </c>
      <c r="R12" s="524">
        <v>2400</v>
      </c>
      <c r="S12" s="525"/>
      <c r="T12" s="528">
        <v>1400</v>
      </c>
      <c r="U12" s="529"/>
      <c r="V12" s="87">
        <f t="shared" si="0"/>
        <v>1000</v>
      </c>
      <c r="W12" s="19"/>
      <c r="Y12" s="27"/>
      <c r="Z12" s="138"/>
    </row>
    <row r="13" spans="1:26" s="11" customFormat="1" ht="16.5" customHeight="1" thickBot="1">
      <c r="A13" s="25" t="s">
        <v>65</v>
      </c>
      <c r="B13" s="41"/>
      <c r="C13" s="135"/>
      <c r="D13" s="182"/>
      <c r="E13" s="41"/>
      <c r="F13" s="41"/>
      <c r="G13" s="182"/>
      <c r="J13" s="41"/>
      <c r="L13" s="16"/>
      <c r="M13" s="157"/>
      <c r="N13" s="527" t="s">
        <v>72</v>
      </c>
      <c r="O13" s="527"/>
      <c r="P13" s="527"/>
      <c r="Q13" s="90" t="s">
        <v>324</v>
      </c>
      <c r="R13" s="524">
        <v>2250</v>
      </c>
      <c r="S13" s="525"/>
      <c r="T13" s="528">
        <v>1400</v>
      </c>
      <c r="U13" s="529"/>
      <c r="V13" s="87">
        <f t="shared" si="0"/>
        <v>850</v>
      </c>
      <c r="W13" s="19"/>
      <c r="Y13" s="27"/>
      <c r="Z13" s="138"/>
    </row>
    <row r="14" spans="1:26" s="11" customFormat="1" ht="16.5" customHeight="1">
      <c r="A14" s="36" t="s">
        <v>47</v>
      </c>
      <c r="B14" s="505" t="s">
        <v>48</v>
      </c>
      <c r="C14" s="506"/>
      <c r="D14" s="507"/>
      <c r="E14" s="508" t="s">
        <v>250</v>
      </c>
      <c r="F14" s="509"/>
      <c r="G14" s="5" t="s">
        <v>217</v>
      </c>
      <c r="H14" s="510" t="s">
        <v>249</v>
      </c>
      <c r="I14" s="511"/>
      <c r="J14" s="36" t="s">
        <v>351</v>
      </c>
      <c r="L14" s="16"/>
      <c r="M14" s="16"/>
      <c r="N14" s="527" t="s">
        <v>275</v>
      </c>
      <c r="O14" s="527"/>
      <c r="P14" s="527"/>
      <c r="Q14" s="90" t="s">
        <v>324</v>
      </c>
      <c r="R14" s="524">
        <v>4100</v>
      </c>
      <c r="S14" s="525"/>
      <c r="T14" s="528">
        <v>2350</v>
      </c>
      <c r="U14" s="529"/>
      <c r="V14" s="87">
        <f t="shared" si="0"/>
        <v>1750</v>
      </c>
      <c r="W14" s="19"/>
      <c r="Y14" s="27"/>
      <c r="Z14" s="138"/>
    </row>
    <row r="15" spans="1:26" s="11" customFormat="1" ht="16.5" customHeight="1">
      <c r="A15" s="34"/>
      <c r="B15" s="34"/>
      <c r="C15" s="113" t="s">
        <v>265</v>
      </c>
      <c r="D15" s="90" t="s">
        <v>324</v>
      </c>
      <c r="E15" s="521">
        <v>5100</v>
      </c>
      <c r="F15" s="519"/>
      <c r="G15" s="78">
        <v>2950</v>
      </c>
      <c r="H15" s="518">
        <f aca="true" t="shared" si="1" ref="H15:H20">SUM(E15-G15)</f>
        <v>2150</v>
      </c>
      <c r="I15" s="519"/>
      <c r="J15" s="37"/>
      <c r="K15" s="42"/>
      <c r="L15" s="16"/>
      <c r="M15" s="16"/>
      <c r="N15" s="527" t="s">
        <v>73</v>
      </c>
      <c r="O15" s="527"/>
      <c r="P15" s="527"/>
      <c r="Q15" s="90" t="s">
        <v>324</v>
      </c>
      <c r="R15" s="524">
        <v>7350</v>
      </c>
      <c r="S15" s="525"/>
      <c r="T15" s="528">
        <v>4350</v>
      </c>
      <c r="U15" s="529"/>
      <c r="V15" s="87">
        <f t="shared" si="0"/>
        <v>3000</v>
      </c>
      <c r="W15" s="19"/>
      <c r="Y15" s="27"/>
      <c r="Z15" s="138"/>
    </row>
    <row r="16" spans="1:26" s="11" customFormat="1" ht="16.5" customHeight="1">
      <c r="A16" s="16"/>
      <c r="B16" s="16"/>
      <c r="C16" s="114" t="s">
        <v>266</v>
      </c>
      <c r="D16" s="90" t="s">
        <v>324</v>
      </c>
      <c r="E16" s="524">
        <v>1600</v>
      </c>
      <c r="F16" s="525"/>
      <c r="G16" s="122">
        <v>1100</v>
      </c>
      <c r="H16" s="526">
        <f t="shared" si="1"/>
        <v>500</v>
      </c>
      <c r="I16" s="525"/>
      <c r="J16" s="19"/>
      <c r="L16" s="16"/>
      <c r="M16" s="16"/>
      <c r="N16" s="527" t="s">
        <v>74</v>
      </c>
      <c r="O16" s="527"/>
      <c r="P16" s="527"/>
      <c r="Q16" s="90" t="s">
        <v>324</v>
      </c>
      <c r="R16" s="524">
        <v>2500</v>
      </c>
      <c r="S16" s="525"/>
      <c r="T16" s="528">
        <v>1600</v>
      </c>
      <c r="U16" s="529"/>
      <c r="V16" s="87">
        <f t="shared" si="0"/>
        <v>900</v>
      </c>
      <c r="W16" s="19"/>
      <c r="Y16" s="27"/>
      <c r="Z16" s="138"/>
    </row>
    <row r="17" spans="1:26" s="11" customFormat="1" ht="16.5" customHeight="1">
      <c r="A17" s="16"/>
      <c r="B17" s="16"/>
      <c r="C17" s="142" t="s">
        <v>267</v>
      </c>
      <c r="D17" s="90" t="s">
        <v>324</v>
      </c>
      <c r="E17" s="524">
        <v>1950</v>
      </c>
      <c r="F17" s="525"/>
      <c r="G17" s="122">
        <v>1300</v>
      </c>
      <c r="H17" s="526">
        <f t="shared" si="1"/>
        <v>650</v>
      </c>
      <c r="I17" s="525"/>
      <c r="J17" s="19"/>
      <c r="L17" s="16"/>
      <c r="M17" s="157"/>
      <c r="N17" s="527" t="s">
        <v>75</v>
      </c>
      <c r="O17" s="527"/>
      <c r="P17" s="527"/>
      <c r="Q17" s="90" t="s">
        <v>324</v>
      </c>
      <c r="R17" s="524">
        <v>4250</v>
      </c>
      <c r="S17" s="525"/>
      <c r="T17" s="528">
        <v>2950</v>
      </c>
      <c r="U17" s="529"/>
      <c r="V17" s="87">
        <f t="shared" si="0"/>
        <v>1300</v>
      </c>
      <c r="W17" s="19"/>
      <c r="Z17" s="151"/>
    </row>
    <row r="18" spans="1:26" s="11" customFormat="1" ht="16.5" customHeight="1">
      <c r="A18" s="16"/>
      <c r="B18" s="16"/>
      <c r="C18" s="114" t="s">
        <v>268</v>
      </c>
      <c r="D18" s="90" t="s">
        <v>324</v>
      </c>
      <c r="E18" s="524">
        <v>6000</v>
      </c>
      <c r="F18" s="525"/>
      <c r="G18" s="122">
        <v>3200</v>
      </c>
      <c r="H18" s="526">
        <f t="shared" si="1"/>
        <v>2800</v>
      </c>
      <c r="I18" s="525"/>
      <c r="J18" s="19"/>
      <c r="L18" s="16"/>
      <c r="M18" s="16"/>
      <c r="N18" s="527" t="s">
        <v>76</v>
      </c>
      <c r="O18" s="527"/>
      <c r="P18" s="527"/>
      <c r="Q18" s="90" t="s">
        <v>324</v>
      </c>
      <c r="R18" s="524">
        <v>3250</v>
      </c>
      <c r="S18" s="525"/>
      <c r="T18" s="528">
        <v>2150</v>
      </c>
      <c r="U18" s="529"/>
      <c r="V18" s="87">
        <f t="shared" si="0"/>
        <v>1100</v>
      </c>
      <c r="W18" s="19"/>
      <c r="Z18" s="151"/>
    </row>
    <row r="19" spans="1:26" s="11" customFormat="1" ht="16.5" customHeight="1">
      <c r="A19" s="16"/>
      <c r="B19" s="16"/>
      <c r="C19" s="142" t="s">
        <v>269</v>
      </c>
      <c r="D19" s="90" t="s">
        <v>324</v>
      </c>
      <c r="E19" s="524">
        <v>2600</v>
      </c>
      <c r="F19" s="525"/>
      <c r="G19" s="79">
        <v>1600</v>
      </c>
      <c r="H19" s="526">
        <f t="shared" si="1"/>
        <v>1000</v>
      </c>
      <c r="I19" s="525"/>
      <c r="J19" s="19"/>
      <c r="L19" s="35"/>
      <c r="M19" s="149" t="s">
        <v>199</v>
      </c>
      <c r="N19" s="549" t="s">
        <v>77</v>
      </c>
      <c r="O19" s="549" t="s">
        <v>52</v>
      </c>
      <c r="P19" s="549"/>
      <c r="Q19" s="89" t="s">
        <v>327</v>
      </c>
      <c r="R19" s="552">
        <v>2250</v>
      </c>
      <c r="S19" s="553"/>
      <c r="T19" s="550">
        <v>2250</v>
      </c>
      <c r="U19" s="551"/>
      <c r="V19" s="80">
        <f t="shared" si="0"/>
        <v>0</v>
      </c>
      <c r="W19" s="38"/>
      <c r="Y19" s="27"/>
      <c r="Z19" s="138"/>
    </row>
    <row r="20" spans="1:26" s="11" customFormat="1" ht="16.5" customHeight="1" thickBot="1">
      <c r="A20" s="17"/>
      <c r="B20" s="183"/>
      <c r="C20" s="184" t="s">
        <v>241</v>
      </c>
      <c r="D20" s="90" t="s">
        <v>324</v>
      </c>
      <c r="E20" s="532">
        <v>2850</v>
      </c>
      <c r="F20" s="533"/>
      <c r="G20" s="126">
        <v>1450</v>
      </c>
      <c r="H20" s="526">
        <f t="shared" si="1"/>
        <v>1400</v>
      </c>
      <c r="I20" s="525"/>
      <c r="J20" s="20"/>
      <c r="L20" s="17"/>
      <c r="M20" s="17"/>
      <c r="N20" s="534"/>
      <c r="O20" s="534"/>
      <c r="P20" s="534"/>
      <c r="Q20" s="144"/>
      <c r="R20" s="532"/>
      <c r="S20" s="533"/>
      <c r="T20" s="530"/>
      <c r="U20" s="531"/>
      <c r="V20" s="84"/>
      <c r="W20" s="20"/>
      <c r="Y20" s="27"/>
      <c r="Z20" s="138"/>
    </row>
    <row r="21" spans="1:26" s="11" customFormat="1" ht="16.5" customHeight="1" thickBot="1" thickTop="1">
      <c r="A21" s="26"/>
      <c r="B21" s="179"/>
      <c r="C21" s="180" t="s">
        <v>270</v>
      </c>
      <c r="D21" s="181"/>
      <c r="E21" s="537">
        <f>SUM(E15:F20)</f>
        <v>20100</v>
      </c>
      <c r="F21" s="538"/>
      <c r="G21" s="129">
        <f>SUM(G15:G20)</f>
        <v>11600</v>
      </c>
      <c r="H21" s="539">
        <f>SUM(H15:I20)</f>
        <v>8500</v>
      </c>
      <c r="I21" s="538"/>
      <c r="J21" s="39">
        <f>SUM(J15:J20)</f>
        <v>0</v>
      </c>
      <c r="L21" s="26"/>
      <c r="M21" s="26"/>
      <c r="N21" s="544" t="s">
        <v>210</v>
      </c>
      <c r="O21" s="544" t="s">
        <v>210</v>
      </c>
      <c r="P21" s="544"/>
      <c r="Q21" s="145"/>
      <c r="R21" s="542">
        <f>SUM(R7:S20)</f>
        <v>44700</v>
      </c>
      <c r="S21" s="543"/>
      <c r="T21" s="540">
        <f>SUM(T7:U20)</f>
        <v>27100</v>
      </c>
      <c r="U21" s="541"/>
      <c r="V21" s="85">
        <f>SUM(V7:V19)</f>
        <v>17600</v>
      </c>
      <c r="W21" s="39">
        <f>SUM(W7:W19)</f>
        <v>0</v>
      </c>
      <c r="Y21" s="27"/>
      <c r="Z21" s="138"/>
    </row>
    <row r="22" spans="1:26" s="42" customFormat="1" ht="16.5" customHeight="1">
      <c r="A22" s="11"/>
      <c r="B22" s="11"/>
      <c r="C22" s="11"/>
      <c r="D22" s="11"/>
      <c r="E22" s="11"/>
      <c r="F22" s="185"/>
      <c r="G22" s="11"/>
      <c r="H22" s="11"/>
      <c r="I22" s="11"/>
      <c r="J22" s="11"/>
      <c r="Y22" s="27"/>
      <c r="Z22" s="138"/>
    </row>
    <row r="23" spans="25:26" s="42" customFormat="1" ht="16.5" customHeight="1">
      <c r="Y23" s="27"/>
      <c r="Z23" s="138"/>
    </row>
    <row r="24" spans="1:26" s="11" customFormat="1" ht="16.5" customHeight="1" thickBot="1">
      <c r="A24" s="25" t="s">
        <v>66</v>
      </c>
      <c r="D24" s="42"/>
      <c r="E24" s="42"/>
      <c r="F24" s="186"/>
      <c r="G24" s="42"/>
      <c r="H24" s="42"/>
      <c r="I24" s="42"/>
      <c r="J24" s="42"/>
      <c r="Y24" s="27"/>
      <c r="Z24" s="138"/>
    </row>
    <row r="25" spans="1:15" s="11" customFormat="1" ht="16.5" customHeight="1">
      <c r="A25" s="36" t="s">
        <v>47</v>
      </c>
      <c r="B25" s="505" t="s">
        <v>48</v>
      </c>
      <c r="C25" s="506"/>
      <c r="D25" s="507"/>
      <c r="E25" s="508" t="s">
        <v>250</v>
      </c>
      <c r="F25" s="509"/>
      <c r="G25" s="5" t="s">
        <v>217</v>
      </c>
      <c r="H25" s="510" t="s">
        <v>249</v>
      </c>
      <c r="I25" s="511"/>
      <c r="J25" s="36" t="s">
        <v>351</v>
      </c>
      <c r="L25" s="11" t="s">
        <v>0</v>
      </c>
      <c r="O25" s="133"/>
    </row>
    <row r="26" spans="1:13" s="11" customFormat="1" ht="16.5" customHeight="1">
      <c r="A26" s="75"/>
      <c r="B26" s="34"/>
      <c r="C26" s="113" t="s">
        <v>271</v>
      </c>
      <c r="D26" s="90" t="s">
        <v>324</v>
      </c>
      <c r="E26" s="516">
        <v>4000</v>
      </c>
      <c r="F26" s="517"/>
      <c r="G26" s="78">
        <v>1800</v>
      </c>
      <c r="H26" s="518">
        <f>SUM(E26-G26)</f>
        <v>2200</v>
      </c>
      <c r="I26" s="519"/>
      <c r="J26" s="37"/>
      <c r="L26" s="42" t="s">
        <v>320</v>
      </c>
      <c r="M26" s="133"/>
    </row>
    <row r="27" spans="1:13" s="11" customFormat="1" ht="16.5" customHeight="1">
      <c r="A27" s="156"/>
      <c r="B27" s="16"/>
      <c r="C27" s="114" t="s">
        <v>272</v>
      </c>
      <c r="D27" s="95" t="s">
        <v>324</v>
      </c>
      <c r="E27" s="524">
        <v>4700</v>
      </c>
      <c r="F27" s="525"/>
      <c r="G27" s="122">
        <v>2250</v>
      </c>
      <c r="H27" s="615">
        <f>SUM(E27-G27)</f>
        <v>2450</v>
      </c>
      <c r="I27" s="553"/>
      <c r="J27" s="19"/>
      <c r="L27" s="42" t="s">
        <v>319</v>
      </c>
      <c r="M27" s="133"/>
    </row>
    <row r="28" spans="1:10" s="11" customFormat="1" ht="16.5" customHeight="1">
      <c r="A28" s="32"/>
      <c r="B28" s="143" t="s">
        <v>214</v>
      </c>
      <c r="C28" s="142" t="s">
        <v>273</v>
      </c>
      <c r="D28" s="94" t="s">
        <v>324</v>
      </c>
      <c r="E28" s="524">
        <v>5650</v>
      </c>
      <c r="F28" s="525"/>
      <c r="G28" s="122">
        <v>3250</v>
      </c>
      <c r="H28" s="615">
        <f>SUM(E28-G28)</f>
        <v>2400</v>
      </c>
      <c r="I28" s="553"/>
      <c r="J28" s="19"/>
    </row>
    <row r="29" spans="1:10" s="11" customFormat="1" ht="16.5" customHeight="1" thickBot="1">
      <c r="A29" s="17"/>
      <c r="B29" s="183"/>
      <c r="C29" s="184"/>
      <c r="D29" s="18"/>
      <c r="E29" s="532"/>
      <c r="F29" s="533"/>
      <c r="G29" s="126"/>
      <c r="H29" s="618"/>
      <c r="I29" s="533"/>
      <c r="J29" s="20"/>
    </row>
    <row r="30" spans="1:10" s="11" customFormat="1" ht="16.5" customHeight="1" thickBot="1" thickTop="1">
      <c r="A30" s="26"/>
      <c r="B30" s="179"/>
      <c r="C30" s="180" t="s">
        <v>209</v>
      </c>
      <c r="D30" s="181"/>
      <c r="E30" s="537">
        <f>SUM(E26:F29)</f>
        <v>14350</v>
      </c>
      <c r="F30" s="538"/>
      <c r="G30" s="129">
        <f>SUM(G26:G29)</f>
        <v>7300</v>
      </c>
      <c r="H30" s="539">
        <f>SUM(H26:I29)</f>
        <v>7050</v>
      </c>
      <c r="I30" s="538"/>
      <c r="J30" s="39">
        <f>SUM(J26:J29)</f>
        <v>0</v>
      </c>
    </row>
    <row r="31" s="11" customFormat="1" ht="13.5" customHeight="1"/>
    <row r="32" s="11" customFormat="1" ht="13.5" customHeight="1"/>
    <row r="33" spans="4:7" s="11" customFormat="1" ht="13.5" customHeight="1">
      <c r="D33" s="8"/>
      <c r="E33" s="8"/>
      <c r="G33" s="133"/>
    </row>
    <row r="34" spans="4:9" s="11" customFormat="1" ht="13.5" customHeight="1">
      <c r="D34" s="133"/>
      <c r="E34" s="9"/>
      <c r="F34" s="133"/>
      <c r="G34" s="10"/>
      <c r="H34" s="8"/>
      <c r="I34" s="8"/>
    </row>
    <row r="35" s="11" customFormat="1" ht="13.5" customHeight="1"/>
    <row r="36" s="11" customFormat="1" ht="13.5" customHeight="1"/>
    <row r="37" s="135" customFormat="1" ht="13.5" customHeight="1">
      <c r="A37" s="187"/>
    </row>
    <row r="38" spans="1:7" ht="13.5">
      <c r="A38" s="188"/>
      <c r="C38" s="41"/>
      <c r="D38" s="41"/>
      <c r="E38" s="41"/>
      <c r="F38" s="41"/>
      <c r="G38" s="41"/>
    </row>
    <row r="39" spans="1:7" ht="13.5">
      <c r="A39" s="188"/>
      <c r="C39" s="41"/>
      <c r="D39" s="41"/>
      <c r="E39" s="41"/>
      <c r="F39" s="41"/>
      <c r="G39" s="41"/>
    </row>
    <row r="40" spans="3:7" ht="13.5">
      <c r="C40" s="41"/>
      <c r="D40" s="41"/>
      <c r="E40" s="41"/>
      <c r="F40" s="41"/>
      <c r="G40" s="41"/>
    </row>
    <row r="41" spans="3:7" ht="13.5">
      <c r="C41" s="41"/>
      <c r="D41" s="41"/>
      <c r="E41" s="41"/>
      <c r="F41" s="41"/>
      <c r="G41" s="41"/>
    </row>
    <row r="42" spans="3:7" ht="13.5">
      <c r="C42" s="41"/>
      <c r="D42" s="41"/>
      <c r="E42" s="41"/>
      <c r="F42" s="41"/>
      <c r="G42" s="41"/>
    </row>
    <row r="43" spans="3:7" ht="13.5">
      <c r="C43" s="41"/>
      <c r="D43" s="41"/>
      <c r="E43" s="41"/>
      <c r="F43" s="41"/>
      <c r="G43" s="41"/>
    </row>
    <row r="44" spans="3:7" ht="13.5">
      <c r="C44" s="41"/>
      <c r="D44" s="41"/>
      <c r="E44" s="41"/>
      <c r="F44" s="41"/>
      <c r="G44" s="41"/>
    </row>
    <row r="45" spans="3:7" ht="13.5">
      <c r="C45" s="41"/>
      <c r="D45" s="41"/>
      <c r="E45" s="41"/>
      <c r="F45" s="41"/>
      <c r="G45" s="41"/>
    </row>
    <row r="46" spans="3:7" ht="13.5">
      <c r="C46" s="41"/>
      <c r="D46" s="41"/>
      <c r="E46" s="41"/>
      <c r="F46" s="41"/>
      <c r="G46" s="41"/>
    </row>
    <row r="47" spans="3:7" ht="13.5">
      <c r="C47" s="41"/>
      <c r="D47" s="41"/>
      <c r="E47" s="41"/>
      <c r="F47" s="41"/>
      <c r="G47" s="41"/>
    </row>
    <row r="48" spans="3:7" ht="13.5">
      <c r="C48" s="41"/>
      <c r="D48" s="41"/>
      <c r="E48" s="41"/>
      <c r="F48" s="41"/>
      <c r="G48" s="41"/>
    </row>
    <row r="49" spans="3:7" ht="13.5">
      <c r="C49" s="41"/>
      <c r="D49" s="41"/>
      <c r="E49" s="41"/>
      <c r="F49" s="41"/>
      <c r="G49" s="41"/>
    </row>
    <row r="50" spans="3:7" ht="13.5" customHeight="1">
      <c r="C50" s="41"/>
      <c r="D50" s="41"/>
      <c r="E50" s="41"/>
      <c r="F50" s="41"/>
      <c r="G50" s="41"/>
    </row>
    <row r="51" spans="3:7" ht="13.5">
      <c r="C51" s="41"/>
      <c r="D51" s="41"/>
      <c r="E51" s="41"/>
      <c r="F51" s="41"/>
      <c r="G51" s="41"/>
    </row>
    <row r="52" spans="3:7" ht="13.5">
      <c r="C52" s="41"/>
      <c r="D52" s="41"/>
      <c r="E52" s="41"/>
      <c r="F52" s="41"/>
      <c r="G52" s="41"/>
    </row>
    <row r="53" spans="3:7" ht="13.5">
      <c r="C53" s="41"/>
      <c r="D53" s="41"/>
      <c r="E53" s="41"/>
      <c r="F53" s="41"/>
      <c r="G53" s="41"/>
    </row>
  </sheetData>
  <sheetProtection/>
  <mergeCells count="102">
    <mergeCell ref="F1:T1"/>
    <mergeCell ref="T20:U20"/>
    <mergeCell ref="T16:U16"/>
    <mergeCell ref="T21:U21"/>
    <mergeCell ref="E9:F9"/>
    <mergeCell ref="V2:W2"/>
    <mergeCell ref="V3:W3"/>
    <mergeCell ref="N19:P19"/>
    <mergeCell ref="R19:S19"/>
    <mergeCell ref="T19:U19"/>
    <mergeCell ref="N20:P20"/>
    <mergeCell ref="R20:S20"/>
    <mergeCell ref="T14:U14"/>
    <mergeCell ref="R13:S13"/>
    <mergeCell ref="R17:S17"/>
    <mergeCell ref="T17:U17"/>
    <mergeCell ref="N18:P18"/>
    <mergeCell ref="T13:U13"/>
    <mergeCell ref="N14:P14"/>
    <mergeCell ref="R18:S18"/>
    <mergeCell ref="T18:U18"/>
    <mergeCell ref="N15:P15"/>
    <mergeCell ref="T9:U9"/>
    <mergeCell ref="T10:U10"/>
    <mergeCell ref="R11:S11"/>
    <mergeCell ref="T11:U11"/>
    <mergeCell ref="N11:P11"/>
    <mergeCell ref="T15:U15"/>
    <mergeCell ref="N12:P12"/>
    <mergeCell ref="R12:S12"/>
    <mergeCell ref="T12:U12"/>
    <mergeCell ref="T7:U7"/>
    <mergeCell ref="N8:P8"/>
    <mergeCell ref="R8:S8"/>
    <mergeCell ref="T8:U8"/>
    <mergeCell ref="H7:I7"/>
    <mergeCell ref="H8:I8"/>
    <mergeCell ref="T3:U3"/>
    <mergeCell ref="M6:Q6"/>
    <mergeCell ref="R6:S6"/>
    <mergeCell ref="T6:U6"/>
    <mergeCell ref="J2:M2"/>
    <mergeCell ref="O2:S2"/>
    <mergeCell ref="E30:F30"/>
    <mergeCell ref="J3:S3"/>
    <mergeCell ref="N7:P7"/>
    <mergeCell ref="R7:S7"/>
    <mergeCell ref="N10:P10"/>
    <mergeCell ref="R10:S10"/>
    <mergeCell ref="N13:P13"/>
    <mergeCell ref="H6:I6"/>
    <mergeCell ref="R15:S15"/>
    <mergeCell ref="R14:S14"/>
    <mergeCell ref="E16:F16"/>
    <mergeCell ref="E17:F17"/>
    <mergeCell ref="H14:I14"/>
    <mergeCell ref="E27:F27"/>
    <mergeCell ref="H26:I26"/>
    <mergeCell ref="H27:I27"/>
    <mergeCell ref="E26:F26"/>
    <mergeCell ref="E18:F18"/>
    <mergeCell ref="E19:F19"/>
    <mergeCell ref="H19:I19"/>
    <mergeCell ref="N21:P21"/>
    <mergeCell ref="R21:S21"/>
    <mergeCell ref="E10:F10"/>
    <mergeCell ref="E21:F21"/>
    <mergeCell ref="E15:F15"/>
    <mergeCell ref="N9:P9"/>
    <mergeCell ref="R9:S9"/>
    <mergeCell ref="N16:P16"/>
    <mergeCell ref="R16:S16"/>
    <mergeCell ref="N17:P17"/>
    <mergeCell ref="A2:B2"/>
    <mergeCell ref="A3:B3"/>
    <mergeCell ref="C3:G3"/>
    <mergeCell ref="B14:D14"/>
    <mergeCell ref="E14:F14"/>
    <mergeCell ref="B6:D6"/>
    <mergeCell ref="E6:F6"/>
    <mergeCell ref="E7:F7"/>
    <mergeCell ref="E8:F8"/>
    <mergeCell ref="D2:G2"/>
    <mergeCell ref="B25:D25"/>
    <mergeCell ref="H30:I30"/>
    <mergeCell ref="H29:I29"/>
    <mergeCell ref="H25:I25"/>
    <mergeCell ref="H20:I20"/>
    <mergeCell ref="H21:I21"/>
    <mergeCell ref="E20:F20"/>
    <mergeCell ref="E25:F25"/>
    <mergeCell ref="E28:F28"/>
    <mergeCell ref="E29:F29"/>
    <mergeCell ref="H2:I2"/>
    <mergeCell ref="H3:I3"/>
    <mergeCell ref="H28:I28"/>
    <mergeCell ref="H15:I15"/>
    <mergeCell ref="H16:I16"/>
    <mergeCell ref="H17:I17"/>
    <mergeCell ref="H18:I18"/>
    <mergeCell ref="H10:I10"/>
    <mergeCell ref="H9:I9"/>
  </mergeCells>
  <printOptions horizontalCentered="1"/>
  <pageMargins left="0.4724409448818898" right="0.35433070866141736" top="0.4330708661417323" bottom="0.1968503937007874" header="0.15748031496062992" footer="0.1968503937007874"/>
  <pageSetup horizontalDpi="300" verticalDpi="300" orientation="landscape" paperSize="9" r:id="rId1"/>
  <headerFooter alignWithMargins="0">
    <oddHeader>&amp;C&amp;"ＭＳ Ｐゴシック,太字"&amp;14
</oddHeader>
    <oddFooter>&amp;L&amp;8　　　　　　　　　　　　　　　　　　　　　      ※C…中日､N…日経､G…岐阜､A…朝日､M…毎日､Y…読売を含みます&amp;R㈱中日岐阜サービスセンター
</oddFooter>
  </headerFooter>
</worksheet>
</file>

<file path=xl/worksheets/sheet7.xml><?xml version="1.0" encoding="utf-8"?>
<worksheet xmlns="http://schemas.openxmlformats.org/spreadsheetml/2006/main" xmlns:r="http://schemas.openxmlformats.org/officeDocument/2006/relationships">
  <dimension ref="A1:AB50"/>
  <sheetViews>
    <sheetView view="pageBreakPreview" zoomScaleNormal="160" zoomScaleSheetLayoutView="100" zoomScalePageLayoutView="0" workbookViewId="0" topLeftCell="A1">
      <selection activeCell="E16" sqref="E16:F16"/>
    </sheetView>
  </sheetViews>
  <sheetFormatPr defaultColWidth="9.00390625" defaultRowHeight="13.5"/>
  <cols>
    <col min="1" max="1" width="9.00390625" style="167" customWidth="1"/>
    <col min="2" max="2" width="2.125" style="167" customWidth="1"/>
    <col min="3" max="3" width="11.875" style="167" customWidth="1"/>
    <col min="4" max="4" width="2.125" style="166" customWidth="1"/>
    <col min="5" max="6" width="5.125" style="166" customWidth="1"/>
    <col min="7" max="7" width="9.625" style="166" customWidth="1"/>
    <col min="8" max="8" width="8.125" style="166" customWidth="1"/>
    <col min="9" max="9" width="2.125" style="166" hidden="1" customWidth="1"/>
    <col min="10" max="10" width="10.75390625" style="167" customWidth="1"/>
    <col min="11" max="11" width="2.125" style="167" customWidth="1"/>
    <col min="12" max="12" width="9.00390625" style="167" customWidth="1"/>
    <col min="13" max="13" width="2.125" style="167" customWidth="1"/>
    <col min="14" max="14" width="5.625" style="167" customWidth="1"/>
    <col min="15" max="15" width="3.00390625" style="167" customWidth="1"/>
    <col min="16" max="16" width="4.50390625" style="167" customWidth="1"/>
    <col min="17" max="17" width="2.125" style="167" customWidth="1"/>
    <col min="18" max="18" width="7.75390625" style="167" customWidth="1"/>
    <col min="19" max="19" width="2.125" style="167" customWidth="1"/>
    <col min="20" max="21" width="5.125" style="167" customWidth="1"/>
    <col min="22" max="22" width="9.625" style="167" customWidth="1"/>
    <col min="23" max="23" width="10.875" style="167" customWidth="1"/>
    <col min="24" max="24" width="8.25390625" style="167" customWidth="1"/>
    <col min="25" max="25" width="3.25390625" style="167" customWidth="1"/>
    <col min="26" max="26" width="6.50390625" style="169" bestFit="1" customWidth="1"/>
    <col min="27" max="16384" width="9.00390625" style="167" customWidth="1"/>
  </cols>
  <sheetData>
    <row r="1" spans="4:26" s="256" customFormat="1" ht="21">
      <c r="D1" s="257"/>
      <c r="E1" s="257"/>
      <c r="F1" s="624" t="s">
        <v>488</v>
      </c>
      <c r="G1" s="624"/>
      <c r="H1" s="624"/>
      <c r="I1" s="624"/>
      <c r="J1" s="624"/>
      <c r="K1" s="624"/>
      <c r="L1" s="624"/>
      <c r="M1" s="624"/>
      <c r="N1" s="624"/>
      <c r="O1" s="624"/>
      <c r="P1" s="624"/>
      <c r="Q1" s="624"/>
      <c r="R1" s="624"/>
      <c r="S1" s="624"/>
      <c r="T1" s="624"/>
      <c r="W1" s="407">
        <v>43198</v>
      </c>
      <c r="Z1" s="260"/>
    </row>
    <row r="2" spans="1:28" s="135" customFormat="1" ht="35.25" customHeight="1">
      <c r="A2" s="497" t="s">
        <v>49</v>
      </c>
      <c r="B2" s="498"/>
      <c r="C2" s="121" t="s">
        <v>218</v>
      </c>
      <c r="D2" s="619"/>
      <c r="E2" s="620"/>
      <c r="F2" s="620"/>
      <c r="G2" s="621"/>
      <c r="H2" s="268" t="s">
        <v>219</v>
      </c>
      <c r="I2" s="118"/>
      <c r="J2" s="562"/>
      <c r="K2" s="562"/>
      <c r="L2" s="562"/>
      <c r="M2" s="562"/>
      <c r="N2" s="134" t="s">
        <v>231</v>
      </c>
      <c r="O2" s="562"/>
      <c r="P2" s="562"/>
      <c r="Q2" s="562"/>
      <c r="R2" s="562"/>
      <c r="S2" s="563"/>
      <c r="T2" s="118" t="s">
        <v>348</v>
      </c>
      <c r="U2" s="128"/>
      <c r="V2" s="610"/>
      <c r="W2" s="611"/>
      <c r="X2" s="44"/>
      <c r="AB2" s="136"/>
    </row>
    <row r="3" spans="1:28" s="135" customFormat="1" ht="35.25" customHeight="1">
      <c r="A3" s="497" t="s">
        <v>243</v>
      </c>
      <c r="B3" s="498"/>
      <c r="C3" s="488"/>
      <c r="D3" s="489"/>
      <c r="E3" s="489"/>
      <c r="F3" s="489"/>
      <c r="G3" s="419"/>
      <c r="H3" s="117" t="s">
        <v>313</v>
      </c>
      <c r="I3" s="120"/>
      <c r="J3" s="470"/>
      <c r="K3" s="470"/>
      <c r="L3" s="470"/>
      <c r="M3" s="470"/>
      <c r="N3" s="470"/>
      <c r="O3" s="470"/>
      <c r="P3" s="470"/>
      <c r="Q3" s="470"/>
      <c r="R3" s="470"/>
      <c r="S3" s="471"/>
      <c r="T3" s="497" t="s">
        <v>46</v>
      </c>
      <c r="U3" s="498"/>
      <c r="V3" s="612">
        <f>SUM(J21,J30,J39,W12,W21,W29)</f>
        <v>0</v>
      </c>
      <c r="W3" s="613"/>
      <c r="X3" s="44"/>
      <c r="AB3" s="136"/>
    </row>
    <row r="4" spans="1:28" s="135" customFormat="1" ht="10.5" customHeight="1">
      <c r="A4" s="269"/>
      <c r="B4" s="269"/>
      <c r="C4" s="270"/>
      <c r="D4" s="270"/>
      <c r="E4" s="270"/>
      <c r="F4" s="270"/>
      <c r="G4" s="270"/>
      <c r="H4" s="279"/>
      <c r="I4" s="279"/>
      <c r="J4" s="272"/>
      <c r="K4" s="272"/>
      <c r="L4" s="272"/>
      <c r="M4" s="272"/>
      <c r="N4" s="272"/>
      <c r="O4" s="272"/>
      <c r="P4" s="272"/>
      <c r="Q4" s="272"/>
      <c r="R4" s="272"/>
      <c r="S4" s="272"/>
      <c r="T4" s="269"/>
      <c r="U4" s="269"/>
      <c r="V4" s="273"/>
      <c r="W4" s="274"/>
      <c r="X4" s="275"/>
      <c r="AB4" s="136"/>
    </row>
    <row r="5" spans="1:28" s="11" customFormat="1" ht="18" customHeight="1" thickBot="1">
      <c r="A5" s="25" t="s">
        <v>79</v>
      </c>
      <c r="D5" s="139"/>
      <c r="E5" s="139"/>
      <c r="F5" s="140"/>
      <c r="G5" s="140"/>
      <c r="H5" s="140"/>
      <c r="I5" s="140"/>
      <c r="J5" s="43"/>
      <c r="K5" s="27"/>
      <c r="L5" s="25" t="s">
        <v>354</v>
      </c>
      <c r="O5" s="139"/>
      <c r="P5" s="139"/>
      <c r="Q5" s="140"/>
      <c r="R5" s="140"/>
      <c r="S5" s="86"/>
      <c r="T5" s="141"/>
      <c r="U5" s="140"/>
      <c r="V5" s="4"/>
      <c r="W5" s="376" t="str">
        <f>'第四週'!$U$5</f>
        <v>平成30年後期（8月1日以降）Ⅲ</v>
      </c>
      <c r="X5" s="27"/>
      <c r="AB5" s="138"/>
    </row>
    <row r="6" spans="1:28" s="11" customFormat="1" ht="12.75" customHeight="1">
      <c r="A6" s="36" t="s">
        <v>47</v>
      </c>
      <c r="B6" s="505" t="s">
        <v>48</v>
      </c>
      <c r="C6" s="506"/>
      <c r="D6" s="507"/>
      <c r="E6" s="508" t="s">
        <v>250</v>
      </c>
      <c r="F6" s="509"/>
      <c r="G6" s="5" t="s">
        <v>217</v>
      </c>
      <c r="H6" s="510" t="s">
        <v>249</v>
      </c>
      <c r="I6" s="511"/>
      <c r="J6" s="36" t="s">
        <v>351</v>
      </c>
      <c r="L6" s="36" t="s">
        <v>47</v>
      </c>
      <c r="M6" s="505" t="s">
        <v>48</v>
      </c>
      <c r="N6" s="506"/>
      <c r="O6" s="506"/>
      <c r="P6" s="506"/>
      <c r="Q6" s="512"/>
      <c r="R6" s="513" t="s">
        <v>250</v>
      </c>
      <c r="S6" s="509"/>
      <c r="T6" s="514" t="s">
        <v>217</v>
      </c>
      <c r="U6" s="515"/>
      <c r="V6" s="7" t="s">
        <v>249</v>
      </c>
      <c r="W6" s="36" t="s">
        <v>349</v>
      </c>
      <c r="AA6" s="27"/>
      <c r="AB6" s="138"/>
    </row>
    <row r="7" spans="1:28" s="11" customFormat="1" ht="12.75" customHeight="1">
      <c r="A7" s="74"/>
      <c r="B7" s="34"/>
      <c r="C7" s="189" t="s">
        <v>201</v>
      </c>
      <c r="D7" s="90" t="s">
        <v>324</v>
      </c>
      <c r="E7" s="521">
        <v>5650</v>
      </c>
      <c r="F7" s="519"/>
      <c r="G7" s="190">
        <v>3000</v>
      </c>
      <c r="H7" s="518">
        <f>SUM(E7-G7)</f>
        <v>2650</v>
      </c>
      <c r="I7" s="519"/>
      <c r="J7" s="37"/>
      <c r="L7" s="76"/>
      <c r="M7" s="143" t="s">
        <v>215</v>
      </c>
      <c r="N7" s="520" t="s">
        <v>278</v>
      </c>
      <c r="O7" s="520"/>
      <c r="P7" s="520"/>
      <c r="Q7" s="90" t="s">
        <v>324</v>
      </c>
      <c r="R7" s="521">
        <v>3000</v>
      </c>
      <c r="S7" s="519"/>
      <c r="T7" s="522">
        <v>3000</v>
      </c>
      <c r="U7" s="523"/>
      <c r="V7" s="191">
        <f>SUM(R7-T7)</f>
        <v>0</v>
      </c>
      <c r="W7" s="37"/>
      <c r="AA7" s="27"/>
      <c r="AB7" s="138"/>
    </row>
    <row r="8" spans="1:28" s="11" customFormat="1" ht="12.75" customHeight="1">
      <c r="A8" s="16"/>
      <c r="B8" s="16"/>
      <c r="C8" s="114" t="s">
        <v>80</v>
      </c>
      <c r="D8" s="90" t="s">
        <v>324</v>
      </c>
      <c r="E8" s="524">
        <v>14300</v>
      </c>
      <c r="F8" s="525"/>
      <c r="G8" s="6">
        <v>7550</v>
      </c>
      <c r="H8" s="526">
        <f>SUM(E8-G8)</f>
        <v>6750</v>
      </c>
      <c r="I8" s="525"/>
      <c r="J8" s="19"/>
      <c r="L8" s="132"/>
      <c r="M8" s="143" t="s">
        <v>215</v>
      </c>
      <c r="N8" s="527" t="s">
        <v>93</v>
      </c>
      <c r="O8" s="527"/>
      <c r="P8" s="527"/>
      <c r="Q8" s="102" t="s">
        <v>333</v>
      </c>
      <c r="R8" s="524">
        <v>2350</v>
      </c>
      <c r="S8" s="525"/>
      <c r="T8" s="528">
        <v>2350</v>
      </c>
      <c r="U8" s="529"/>
      <c r="V8" s="192">
        <f>SUM(R8-T8)</f>
        <v>0</v>
      </c>
      <c r="W8" s="19"/>
      <c r="AA8" s="27"/>
      <c r="AB8" s="138"/>
    </row>
    <row r="9" spans="1:28" s="11" customFormat="1" ht="12.75" customHeight="1">
      <c r="A9" s="16"/>
      <c r="B9" s="16"/>
      <c r="C9" s="114" t="s">
        <v>202</v>
      </c>
      <c r="D9" s="90" t="s">
        <v>324</v>
      </c>
      <c r="E9" s="524">
        <v>4650</v>
      </c>
      <c r="F9" s="525"/>
      <c r="G9" s="6">
        <v>2050</v>
      </c>
      <c r="H9" s="526">
        <f aca="true" t="shared" si="0" ref="H9:H15">SUM(E9-G9)</f>
        <v>2600</v>
      </c>
      <c r="I9" s="525"/>
      <c r="J9" s="19"/>
      <c r="L9" s="132"/>
      <c r="M9" s="143" t="s">
        <v>215</v>
      </c>
      <c r="N9" s="527" t="s">
        <v>279</v>
      </c>
      <c r="O9" s="527"/>
      <c r="P9" s="527"/>
      <c r="Q9" s="101" t="s">
        <v>327</v>
      </c>
      <c r="R9" s="524">
        <v>1850</v>
      </c>
      <c r="S9" s="525"/>
      <c r="T9" s="528">
        <v>1850</v>
      </c>
      <c r="U9" s="529"/>
      <c r="V9" s="192">
        <f>SUM(R9-T9)</f>
        <v>0</v>
      </c>
      <c r="W9" s="19"/>
      <c r="AA9" s="27"/>
      <c r="AB9" s="138"/>
    </row>
    <row r="10" spans="1:28" s="11" customFormat="1" ht="12.75" customHeight="1">
      <c r="A10" s="16"/>
      <c r="B10" s="16"/>
      <c r="C10" s="142" t="s">
        <v>230</v>
      </c>
      <c r="D10" s="90" t="s">
        <v>324</v>
      </c>
      <c r="E10" s="524">
        <v>2100</v>
      </c>
      <c r="F10" s="525"/>
      <c r="G10" s="6">
        <v>1050</v>
      </c>
      <c r="H10" s="526">
        <f t="shared" si="0"/>
        <v>1050</v>
      </c>
      <c r="I10" s="525"/>
      <c r="J10" s="19"/>
      <c r="L10" s="132"/>
      <c r="M10" s="143" t="s">
        <v>215</v>
      </c>
      <c r="N10" s="632" t="s">
        <v>280</v>
      </c>
      <c r="O10" s="632"/>
      <c r="P10" s="632"/>
      <c r="Q10" s="101" t="s">
        <v>327</v>
      </c>
      <c r="R10" s="524">
        <v>300</v>
      </c>
      <c r="S10" s="525"/>
      <c r="T10" s="528">
        <v>300</v>
      </c>
      <c r="U10" s="529"/>
      <c r="V10" s="192">
        <f>SUM(R10-T10)</f>
        <v>0</v>
      </c>
      <c r="W10" s="19"/>
      <c r="AA10" s="27"/>
      <c r="AB10" s="138"/>
    </row>
    <row r="11" spans="1:28" s="11" customFormat="1" ht="12.75" customHeight="1" thickBot="1">
      <c r="A11" s="16"/>
      <c r="B11" s="16"/>
      <c r="C11" s="114" t="s">
        <v>81</v>
      </c>
      <c r="D11" s="90" t="s">
        <v>324</v>
      </c>
      <c r="E11" s="524">
        <v>2250</v>
      </c>
      <c r="F11" s="525"/>
      <c r="G11" s="6">
        <v>1050</v>
      </c>
      <c r="H11" s="526">
        <f t="shared" si="0"/>
        <v>1200</v>
      </c>
      <c r="I11" s="525"/>
      <c r="J11" s="19"/>
      <c r="L11" s="17"/>
      <c r="M11" s="17"/>
      <c r="N11" s="534"/>
      <c r="O11" s="534"/>
      <c r="P11" s="534"/>
      <c r="Q11" s="144"/>
      <c r="R11" s="532"/>
      <c r="S11" s="533"/>
      <c r="T11" s="530"/>
      <c r="U11" s="531"/>
      <c r="V11" s="84"/>
      <c r="W11" s="20"/>
      <c r="AA11" s="27"/>
      <c r="AB11" s="138"/>
    </row>
    <row r="12" spans="1:28" s="11" customFormat="1" ht="12.75" customHeight="1" thickBot="1" thickTop="1">
      <c r="A12" s="16"/>
      <c r="B12" s="150" t="s">
        <v>199</v>
      </c>
      <c r="C12" s="142" t="s">
        <v>82</v>
      </c>
      <c r="D12" s="89" t="s">
        <v>327</v>
      </c>
      <c r="E12" s="524">
        <v>3800</v>
      </c>
      <c r="F12" s="525"/>
      <c r="G12" s="193">
        <v>2700</v>
      </c>
      <c r="H12" s="526">
        <f t="shared" si="0"/>
        <v>1100</v>
      </c>
      <c r="I12" s="525"/>
      <c r="J12" s="19"/>
      <c r="L12" s="26"/>
      <c r="M12" s="26"/>
      <c r="N12" s="544" t="s">
        <v>205</v>
      </c>
      <c r="O12" s="544"/>
      <c r="P12" s="544"/>
      <c r="Q12" s="145"/>
      <c r="R12" s="636">
        <f>SUM(R7:S11)</f>
        <v>7500</v>
      </c>
      <c r="S12" s="538"/>
      <c r="T12" s="540">
        <f>SUM(T7:U11)</f>
        <v>7500</v>
      </c>
      <c r="U12" s="541"/>
      <c r="V12" s="194">
        <f>SUM(V7:V11)</f>
        <v>0</v>
      </c>
      <c r="W12" s="39">
        <f>SUM(W7:W11)</f>
        <v>0</v>
      </c>
      <c r="AA12" s="27"/>
      <c r="AB12" s="138"/>
    </row>
    <row r="13" spans="1:28" s="11" customFormat="1" ht="12.75" customHeight="1">
      <c r="A13" s="125"/>
      <c r="B13" s="150" t="s">
        <v>214</v>
      </c>
      <c r="C13" s="142" t="s">
        <v>83</v>
      </c>
      <c r="D13" s="96" t="s">
        <v>331</v>
      </c>
      <c r="E13" s="524">
        <v>5700</v>
      </c>
      <c r="F13" s="525"/>
      <c r="G13" s="193">
        <v>5000</v>
      </c>
      <c r="H13" s="526">
        <f t="shared" si="0"/>
        <v>700</v>
      </c>
      <c r="I13" s="525"/>
      <c r="J13" s="19"/>
      <c r="L13" s="27"/>
      <c r="M13" s="27"/>
      <c r="N13" s="10"/>
      <c r="O13" s="146"/>
      <c r="P13" s="133"/>
      <c r="Q13" s="133"/>
      <c r="R13" s="147"/>
      <c r="S13" s="147"/>
      <c r="AA13" s="27"/>
      <c r="AB13" s="138"/>
    </row>
    <row r="14" spans="1:28" s="11" customFormat="1" ht="12.75" customHeight="1">
      <c r="A14" s="28"/>
      <c r="B14" s="16"/>
      <c r="C14" s="142" t="s">
        <v>84</v>
      </c>
      <c r="D14" s="89" t="s">
        <v>332</v>
      </c>
      <c r="E14" s="524">
        <v>6600</v>
      </c>
      <c r="F14" s="525"/>
      <c r="G14" s="6">
        <v>4750</v>
      </c>
      <c r="H14" s="526">
        <f t="shared" si="0"/>
        <v>1850</v>
      </c>
      <c r="I14" s="525"/>
      <c r="J14" s="19"/>
      <c r="AA14" s="27"/>
      <c r="AB14" s="138"/>
    </row>
    <row r="15" spans="1:28" s="11" customFormat="1" ht="12.75" customHeight="1" thickBot="1">
      <c r="A15" s="29"/>
      <c r="B15" s="195"/>
      <c r="C15" s="196" t="s">
        <v>85</v>
      </c>
      <c r="D15" s="97" t="s">
        <v>326</v>
      </c>
      <c r="E15" s="532">
        <v>5300</v>
      </c>
      <c r="F15" s="533"/>
      <c r="G15" s="197">
        <v>3450</v>
      </c>
      <c r="H15" s="526">
        <f t="shared" si="0"/>
        <v>1850</v>
      </c>
      <c r="I15" s="525"/>
      <c r="J15" s="20"/>
      <c r="L15" s="25" t="s">
        <v>95</v>
      </c>
      <c r="O15" s="139"/>
      <c r="P15" s="140"/>
      <c r="Q15" s="86"/>
      <c r="R15" s="139"/>
      <c r="S15" s="140"/>
      <c r="AA15" s="27"/>
      <c r="AB15" s="138"/>
    </row>
    <row r="16" spans="1:28" s="11" customFormat="1" ht="12.75" customHeight="1" thickTop="1">
      <c r="A16" s="30"/>
      <c r="B16" s="198"/>
      <c r="C16" s="199" t="s">
        <v>192</v>
      </c>
      <c r="D16" s="99"/>
      <c r="E16" s="625">
        <f>SUM(G16:H16)</f>
        <v>50350</v>
      </c>
      <c r="F16" s="626"/>
      <c r="G16" s="200">
        <f>SUM(G7:G15)</f>
        <v>30600</v>
      </c>
      <c r="H16" s="635">
        <f>SUM(H7:I15)</f>
        <v>19750</v>
      </c>
      <c r="I16" s="630"/>
      <c r="J16" s="38">
        <f>SUM(J7:J15)</f>
        <v>0</v>
      </c>
      <c r="L16" s="36" t="s">
        <v>47</v>
      </c>
      <c r="M16" s="505" t="s">
        <v>48</v>
      </c>
      <c r="N16" s="506"/>
      <c r="O16" s="506"/>
      <c r="P16" s="506"/>
      <c r="Q16" s="512"/>
      <c r="R16" s="513" t="s">
        <v>250</v>
      </c>
      <c r="S16" s="509"/>
      <c r="T16" s="514" t="s">
        <v>217</v>
      </c>
      <c r="U16" s="515"/>
      <c r="V16" s="7" t="s">
        <v>249</v>
      </c>
      <c r="W16" s="36" t="s">
        <v>349</v>
      </c>
      <c r="AA16" s="27"/>
      <c r="AB16" s="138"/>
    </row>
    <row r="17" spans="1:28" s="11" customFormat="1" ht="12.75" customHeight="1">
      <c r="A17" s="31"/>
      <c r="B17" s="143" t="s">
        <v>215</v>
      </c>
      <c r="C17" s="142" t="s">
        <v>86</v>
      </c>
      <c r="D17" s="100" t="s">
        <v>327</v>
      </c>
      <c r="E17" s="639">
        <v>2700</v>
      </c>
      <c r="F17" s="640"/>
      <c r="G17" s="201">
        <v>2700</v>
      </c>
      <c r="H17" s="622">
        <f>SUM(E17-G17)</f>
        <v>0</v>
      </c>
      <c r="I17" s="623"/>
      <c r="J17" s="19"/>
      <c r="L17" s="75"/>
      <c r="M17" s="143" t="s">
        <v>215</v>
      </c>
      <c r="N17" s="520" t="s">
        <v>283</v>
      </c>
      <c r="O17" s="520"/>
      <c r="P17" s="520"/>
      <c r="Q17" s="103" t="s">
        <v>327</v>
      </c>
      <c r="R17" s="521">
        <v>5950</v>
      </c>
      <c r="S17" s="519"/>
      <c r="T17" s="522">
        <v>5950</v>
      </c>
      <c r="U17" s="523"/>
      <c r="V17" s="202">
        <f>SUM(R17-T17)</f>
        <v>0</v>
      </c>
      <c r="W17" s="37"/>
      <c r="AB17" s="151"/>
    </row>
    <row r="18" spans="1:28" s="11" customFormat="1" ht="12.75" customHeight="1" thickBot="1">
      <c r="A18" s="32"/>
      <c r="B18" s="143" t="s">
        <v>215</v>
      </c>
      <c r="C18" s="196" t="s">
        <v>87</v>
      </c>
      <c r="D18" s="98" t="s">
        <v>333</v>
      </c>
      <c r="E18" s="627">
        <v>1200</v>
      </c>
      <c r="F18" s="628"/>
      <c r="G18" s="203">
        <v>1200</v>
      </c>
      <c r="H18" s="622">
        <f>SUM(E18-G18)</f>
        <v>0</v>
      </c>
      <c r="I18" s="623"/>
      <c r="J18" s="20"/>
      <c r="L18" s="32"/>
      <c r="M18" s="143" t="s">
        <v>215</v>
      </c>
      <c r="N18" s="527" t="s">
        <v>284</v>
      </c>
      <c r="O18" s="527"/>
      <c r="P18" s="527"/>
      <c r="Q18" s="100" t="s">
        <v>327</v>
      </c>
      <c r="R18" s="524">
        <v>2250</v>
      </c>
      <c r="S18" s="525"/>
      <c r="T18" s="528">
        <v>2250</v>
      </c>
      <c r="U18" s="529"/>
      <c r="V18" s="80">
        <f>SUM(R18-T18)</f>
        <v>0</v>
      </c>
      <c r="W18" s="19"/>
      <c r="AB18" s="151"/>
    </row>
    <row r="19" spans="1:28" s="11" customFormat="1" ht="12.75" customHeight="1" thickTop="1">
      <c r="A19" s="33"/>
      <c r="B19" s="198"/>
      <c r="C19" s="199" t="s">
        <v>193</v>
      </c>
      <c r="D19" s="204"/>
      <c r="E19" s="629">
        <f>SUM(G19:H19)</f>
        <v>3900</v>
      </c>
      <c r="F19" s="630"/>
      <c r="G19" s="205">
        <f>SUM(G17:G18)</f>
        <v>3900</v>
      </c>
      <c r="H19" s="641">
        <f>SUM(H17:I18)</f>
        <v>0</v>
      </c>
      <c r="I19" s="642"/>
      <c r="J19" s="38">
        <f>SUM(J17:J18)</f>
        <v>0</v>
      </c>
      <c r="L19" s="32"/>
      <c r="M19" s="143" t="s">
        <v>215</v>
      </c>
      <c r="N19" s="527" t="s">
        <v>285</v>
      </c>
      <c r="O19" s="527"/>
      <c r="P19" s="527"/>
      <c r="Q19" s="100" t="s">
        <v>327</v>
      </c>
      <c r="R19" s="524">
        <v>2500</v>
      </c>
      <c r="S19" s="525"/>
      <c r="T19" s="528">
        <v>2500</v>
      </c>
      <c r="U19" s="529"/>
      <c r="V19" s="80">
        <f>SUM(R19-T19)</f>
        <v>0</v>
      </c>
      <c r="W19" s="19"/>
      <c r="AA19" s="27"/>
      <c r="AB19" s="138"/>
    </row>
    <row r="20" spans="1:28" s="11" customFormat="1" ht="12.75" customHeight="1" thickBot="1">
      <c r="A20" s="17"/>
      <c r="B20" s="183"/>
      <c r="C20" s="184"/>
      <c r="D20" s="18"/>
      <c r="E20" s="532"/>
      <c r="F20" s="533"/>
      <c r="G20" s="126"/>
      <c r="H20" s="618"/>
      <c r="I20" s="533"/>
      <c r="J20" s="20"/>
      <c r="L20" s="17"/>
      <c r="M20" s="17"/>
      <c r="N20" s="534"/>
      <c r="O20" s="534"/>
      <c r="P20" s="534"/>
      <c r="Q20" s="206"/>
      <c r="R20" s="532"/>
      <c r="S20" s="533"/>
      <c r="T20" s="530"/>
      <c r="U20" s="531"/>
      <c r="V20" s="84"/>
      <c r="W20" s="20"/>
      <c r="AA20" s="27"/>
      <c r="AB20" s="138"/>
    </row>
    <row r="21" spans="1:28" s="11" customFormat="1" ht="12.75" customHeight="1" thickBot="1" thickTop="1">
      <c r="A21" s="26"/>
      <c r="B21" s="179"/>
      <c r="C21" s="210" t="s">
        <v>456</v>
      </c>
      <c r="D21" s="211"/>
      <c r="E21" s="537">
        <f>SUM(E16,E19)</f>
        <v>54250</v>
      </c>
      <c r="F21" s="538"/>
      <c r="G21" s="129">
        <f>SUM(G19,G16)</f>
        <v>34500</v>
      </c>
      <c r="H21" s="539">
        <f>SUM(H16,H19)</f>
        <v>19750</v>
      </c>
      <c r="I21" s="538"/>
      <c r="J21" s="39">
        <f>SUM(J16,J19)</f>
        <v>0</v>
      </c>
      <c r="L21" s="26"/>
      <c r="M21" s="26"/>
      <c r="N21" s="544" t="s">
        <v>209</v>
      </c>
      <c r="O21" s="544"/>
      <c r="P21" s="544"/>
      <c r="Q21" s="145"/>
      <c r="R21" s="542">
        <f>SUM(R17:S20)</f>
        <v>10700</v>
      </c>
      <c r="S21" s="543"/>
      <c r="T21" s="540">
        <f>SUM(T17:U20)</f>
        <v>10700</v>
      </c>
      <c r="U21" s="541"/>
      <c r="V21" s="194">
        <f>SUM(V17:V20)</f>
        <v>0</v>
      </c>
      <c r="W21" s="39">
        <f>SUM(W17:W20)</f>
        <v>0</v>
      </c>
      <c r="AA21" s="27"/>
      <c r="AB21" s="138"/>
    </row>
    <row r="22" spans="1:28" s="11" customFormat="1" ht="12.75" customHeight="1">
      <c r="A22" s="27"/>
      <c r="B22" s="207"/>
      <c r="C22" s="207"/>
      <c r="D22" s="207"/>
      <c r="E22" s="131"/>
      <c r="F22" s="131"/>
      <c r="G22" s="131"/>
      <c r="H22" s="131"/>
      <c r="I22" s="131"/>
      <c r="J22" s="131"/>
      <c r="AA22" s="27"/>
      <c r="AB22" s="138"/>
    </row>
    <row r="23" spans="1:28" s="11" customFormat="1" ht="12.75" customHeight="1" thickBot="1">
      <c r="A23" s="25" t="s">
        <v>92</v>
      </c>
      <c r="B23" s="12"/>
      <c r="C23" s="13"/>
      <c r="D23" s="14"/>
      <c r="E23" s="631"/>
      <c r="F23" s="631"/>
      <c r="G23" s="130"/>
      <c r="H23" s="15"/>
      <c r="I23" s="15"/>
      <c r="J23" s="130"/>
      <c r="L23" s="25" t="s">
        <v>195</v>
      </c>
      <c r="O23" s="139"/>
      <c r="P23" s="139"/>
      <c r="Q23" s="140"/>
      <c r="S23" s="140"/>
      <c r="T23" s="86"/>
      <c r="AA23" s="27"/>
      <c r="AB23" s="138"/>
    </row>
    <row r="24" spans="1:28" s="11" customFormat="1" ht="12.75" customHeight="1">
      <c r="A24" s="36" t="s">
        <v>47</v>
      </c>
      <c r="B24" s="505" t="s">
        <v>48</v>
      </c>
      <c r="C24" s="506"/>
      <c r="D24" s="507"/>
      <c r="E24" s="508" t="s">
        <v>250</v>
      </c>
      <c r="F24" s="509"/>
      <c r="G24" s="5" t="s">
        <v>217</v>
      </c>
      <c r="H24" s="510" t="s">
        <v>249</v>
      </c>
      <c r="I24" s="511"/>
      <c r="J24" s="36" t="s">
        <v>351</v>
      </c>
      <c r="L24" s="36" t="s">
        <v>47</v>
      </c>
      <c r="M24" s="505" t="s">
        <v>48</v>
      </c>
      <c r="N24" s="506"/>
      <c r="O24" s="506"/>
      <c r="P24" s="506"/>
      <c r="Q24" s="512"/>
      <c r="R24" s="513" t="s">
        <v>250</v>
      </c>
      <c r="S24" s="509"/>
      <c r="T24" s="514" t="s">
        <v>217</v>
      </c>
      <c r="U24" s="515"/>
      <c r="V24" s="7" t="s">
        <v>249</v>
      </c>
      <c r="W24" s="36" t="s">
        <v>349</v>
      </c>
      <c r="AA24" s="27"/>
      <c r="AB24" s="138"/>
    </row>
    <row r="25" spans="1:23" s="11" customFormat="1" ht="12.75" customHeight="1">
      <c r="A25" s="34"/>
      <c r="B25" s="143" t="s">
        <v>215</v>
      </c>
      <c r="C25" s="189" t="s">
        <v>276</v>
      </c>
      <c r="D25" s="93" t="s">
        <v>334</v>
      </c>
      <c r="E25" s="524">
        <v>1350</v>
      </c>
      <c r="F25" s="525"/>
      <c r="G25" s="124">
        <v>1350</v>
      </c>
      <c r="H25" s="637">
        <f>SUM(E25-G25)</f>
        <v>0</v>
      </c>
      <c r="I25" s="638"/>
      <c r="J25" s="37"/>
      <c r="K25" s="152"/>
      <c r="L25" s="37"/>
      <c r="M25" s="143" t="s">
        <v>215</v>
      </c>
      <c r="N25" s="520" t="s">
        <v>281</v>
      </c>
      <c r="O25" s="520"/>
      <c r="P25" s="520"/>
      <c r="Q25" s="92" t="s">
        <v>333</v>
      </c>
      <c r="R25" s="521">
        <v>3200</v>
      </c>
      <c r="S25" s="519"/>
      <c r="T25" s="522">
        <v>3200</v>
      </c>
      <c r="U25" s="523"/>
      <c r="V25" s="202">
        <f>SUM(R25-T25)</f>
        <v>0</v>
      </c>
      <c r="W25" s="37"/>
    </row>
    <row r="26" spans="1:23" s="11" customFormat="1" ht="12.75" customHeight="1">
      <c r="A26" s="16"/>
      <c r="B26" s="143" t="s">
        <v>215</v>
      </c>
      <c r="C26" s="114" t="s">
        <v>2</v>
      </c>
      <c r="D26" s="93" t="s">
        <v>334</v>
      </c>
      <c r="E26" s="524">
        <v>1950</v>
      </c>
      <c r="F26" s="525"/>
      <c r="G26" s="125">
        <v>1950</v>
      </c>
      <c r="H26" s="622">
        <f>SUM(E26-G26)</f>
        <v>0</v>
      </c>
      <c r="I26" s="623"/>
      <c r="J26" s="19"/>
      <c r="K26" s="152"/>
      <c r="L26" s="208"/>
      <c r="M26" s="143" t="s">
        <v>215</v>
      </c>
      <c r="N26" s="527" t="s">
        <v>282</v>
      </c>
      <c r="O26" s="527"/>
      <c r="P26" s="527"/>
      <c r="Q26" s="89" t="s">
        <v>335</v>
      </c>
      <c r="R26" s="552">
        <v>1650</v>
      </c>
      <c r="S26" s="553"/>
      <c r="T26" s="528">
        <v>1650</v>
      </c>
      <c r="U26" s="529"/>
      <c r="V26" s="80">
        <f>SUM(R26-T26)</f>
        <v>0</v>
      </c>
      <c r="W26" s="19"/>
    </row>
    <row r="27" spans="1:23" s="11" customFormat="1" ht="12.75" customHeight="1">
      <c r="A27" s="16"/>
      <c r="B27" s="143" t="s">
        <v>215</v>
      </c>
      <c r="C27" s="142" t="s">
        <v>277</v>
      </c>
      <c r="D27" s="89" t="s">
        <v>327</v>
      </c>
      <c r="E27" s="524">
        <v>2800</v>
      </c>
      <c r="F27" s="525"/>
      <c r="G27" s="125">
        <v>2800</v>
      </c>
      <c r="H27" s="622">
        <f>SUM(E27-G27)</f>
        <v>0</v>
      </c>
      <c r="I27" s="623"/>
      <c r="J27" s="19"/>
      <c r="K27" s="155"/>
      <c r="L27" s="16"/>
      <c r="M27" s="157"/>
      <c r="N27" s="527"/>
      <c r="O27" s="527"/>
      <c r="P27" s="527"/>
      <c r="Q27" s="158"/>
      <c r="R27" s="524"/>
      <c r="S27" s="525"/>
      <c r="T27" s="528"/>
      <c r="U27" s="529"/>
      <c r="V27" s="80"/>
      <c r="W27" s="19"/>
    </row>
    <row r="28" spans="1:23" s="11" customFormat="1" ht="12.75" customHeight="1" thickBot="1">
      <c r="A28" s="35"/>
      <c r="B28" s="143" t="s">
        <v>215</v>
      </c>
      <c r="C28" s="114" t="s">
        <v>91</v>
      </c>
      <c r="D28" s="89" t="s">
        <v>327</v>
      </c>
      <c r="E28" s="524">
        <v>1400</v>
      </c>
      <c r="F28" s="525"/>
      <c r="G28" s="125">
        <v>1400</v>
      </c>
      <c r="H28" s="622">
        <f>SUM(E28-G28)</f>
        <v>0</v>
      </c>
      <c r="I28" s="623"/>
      <c r="J28" s="19"/>
      <c r="K28" s="155"/>
      <c r="L28" s="17"/>
      <c r="M28" s="17"/>
      <c r="N28" s="534"/>
      <c r="O28" s="534"/>
      <c r="P28" s="534"/>
      <c r="Q28" s="144"/>
      <c r="R28" s="532"/>
      <c r="S28" s="533"/>
      <c r="T28" s="530"/>
      <c r="U28" s="531"/>
      <c r="V28" s="209"/>
      <c r="W28" s="20"/>
    </row>
    <row r="29" spans="1:23" s="11" customFormat="1" ht="12.75" customHeight="1" thickBot="1" thickTop="1">
      <c r="A29" s="17"/>
      <c r="B29" s="17"/>
      <c r="C29" s="18"/>
      <c r="D29" s="18"/>
      <c r="E29" s="532"/>
      <c r="F29" s="533"/>
      <c r="G29" s="123"/>
      <c r="H29" s="618"/>
      <c r="I29" s="533"/>
      <c r="J29" s="21"/>
      <c r="K29" s="155"/>
      <c r="L29" s="26"/>
      <c r="M29" s="26"/>
      <c r="N29" s="544" t="s">
        <v>196</v>
      </c>
      <c r="O29" s="544"/>
      <c r="P29" s="544"/>
      <c r="Q29" s="145"/>
      <c r="R29" s="542">
        <f>SUM(R25:S28)</f>
        <v>4850</v>
      </c>
      <c r="S29" s="543"/>
      <c r="T29" s="540">
        <f>SUM(T25:U28)</f>
        <v>4850</v>
      </c>
      <c r="U29" s="541"/>
      <c r="V29" s="194">
        <f>SUM(V25:V28)</f>
        <v>0</v>
      </c>
      <c r="W29" s="39">
        <f>SUM(W25:W28)</f>
        <v>0</v>
      </c>
    </row>
    <row r="30" spans="1:11" s="11" customFormat="1" ht="12.75" customHeight="1" thickBot="1" thickTop="1">
      <c r="A30" s="26"/>
      <c r="B30" s="179"/>
      <c r="C30" s="210" t="s">
        <v>457</v>
      </c>
      <c r="D30" s="211"/>
      <c r="E30" s="643">
        <f>SUM(E25:F29)</f>
        <v>7500</v>
      </c>
      <c r="F30" s="543"/>
      <c r="G30" s="129">
        <f>SUM(G25:G28)</f>
        <v>7500</v>
      </c>
      <c r="H30" s="633">
        <f>SUM(H25:I28)</f>
        <v>0</v>
      </c>
      <c r="I30" s="634"/>
      <c r="J30" s="39">
        <f>SUM(J25:J28)</f>
        <v>0</v>
      </c>
      <c r="K30" s="155"/>
    </row>
    <row r="31" spans="1:11" s="11" customFormat="1" ht="12.75" customHeight="1">
      <c r="A31" s="22"/>
      <c r="B31" s="22"/>
      <c r="C31" s="23"/>
      <c r="D31" s="131"/>
      <c r="E31" s="644"/>
      <c r="F31" s="644"/>
      <c r="G31" s="131"/>
      <c r="H31" s="131"/>
      <c r="I31" s="131"/>
      <c r="J31" s="131"/>
      <c r="K31" s="133"/>
    </row>
    <row r="32" spans="1:11" s="11" customFormat="1" ht="12.75" customHeight="1" thickBot="1">
      <c r="A32" s="25" t="s">
        <v>286</v>
      </c>
      <c r="B32" s="12"/>
      <c r="C32" s="24"/>
      <c r="D32" s="130"/>
      <c r="E32" s="631"/>
      <c r="F32" s="631"/>
      <c r="G32" s="130"/>
      <c r="H32" s="130"/>
      <c r="I32" s="130"/>
      <c r="J32" s="130"/>
      <c r="K32" s="133"/>
    </row>
    <row r="33" spans="1:26" s="11" customFormat="1" ht="12.75" customHeight="1">
      <c r="A33" s="36" t="s">
        <v>47</v>
      </c>
      <c r="B33" s="505" t="s">
        <v>48</v>
      </c>
      <c r="C33" s="506"/>
      <c r="D33" s="507"/>
      <c r="E33" s="508" t="s">
        <v>250</v>
      </c>
      <c r="F33" s="509"/>
      <c r="G33" s="5" t="s">
        <v>217</v>
      </c>
      <c r="H33" s="510" t="s">
        <v>249</v>
      </c>
      <c r="I33" s="511"/>
      <c r="J33" s="36" t="s">
        <v>351</v>
      </c>
      <c r="K33" s="133"/>
      <c r="L33" s="11" t="s">
        <v>0</v>
      </c>
      <c r="Z33" s="138"/>
    </row>
    <row r="34" spans="1:26" s="11" customFormat="1" ht="12.75" customHeight="1">
      <c r="A34" s="253"/>
      <c r="B34" s="143" t="s">
        <v>215</v>
      </c>
      <c r="C34" s="189" t="s">
        <v>3</v>
      </c>
      <c r="D34" s="90" t="s">
        <v>328</v>
      </c>
      <c r="E34" s="521">
        <v>3050</v>
      </c>
      <c r="F34" s="519"/>
      <c r="G34" s="124">
        <v>3050</v>
      </c>
      <c r="H34" s="622">
        <f>SUM(E34-G34)</f>
        <v>0</v>
      </c>
      <c r="I34" s="623"/>
      <c r="J34" s="19"/>
      <c r="K34" s="133"/>
      <c r="L34" s="42" t="s">
        <v>321</v>
      </c>
      <c r="Z34" s="138"/>
    </row>
    <row r="35" spans="1:26" s="11" customFormat="1" ht="12.75" customHeight="1">
      <c r="A35" s="255"/>
      <c r="B35" s="143" t="s">
        <v>215</v>
      </c>
      <c r="C35" s="114" t="s">
        <v>301</v>
      </c>
      <c r="D35" s="93" t="s">
        <v>334</v>
      </c>
      <c r="E35" s="524">
        <v>2550</v>
      </c>
      <c r="F35" s="525"/>
      <c r="G35" s="125">
        <v>2550</v>
      </c>
      <c r="H35" s="622">
        <f>SUM(E35-G35)</f>
        <v>0</v>
      </c>
      <c r="I35" s="623"/>
      <c r="J35" s="19"/>
      <c r="K35" s="133"/>
      <c r="L35" s="42" t="s">
        <v>345</v>
      </c>
      <c r="Z35" s="138"/>
    </row>
    <row r="36" spans="1:26" s="11" customFormat="1" ht="12.75" customHeight="1">
      <c r="A36" s="16"/>
      <c r="B36" s="143" t="s">
        <v>215</v>
      </c>
      <c r="C36" s="142" t="s">
        <v>302</v>
      </c>
      <c r="D36" s="102" t="s">
        <v>334</v>
      </c>
      <c r="E36" s="524">
        <v>2050</v>
      </c>
      <c r="F36" s="525"/>
      <c r="G36" s="125">
        <v>2050</v>
      </c>
      <c r="H36" s="622">
        <f>SUM(E36-G36)</f>
        <v>0</v>
      </c>
      <c r="I36" s="623"/>
      <c r="J36" s="19"/>
      <c r="K36" s="133"/>
      <c r="L36" s="133" t="s">
        <v>361</v>
      </c>
      <c r="Z36" s="138"/>
    </row>
    <row r="37" spans="1:26" s="11" customFormat="1" ht="12.75" customHeight="1">
      <c r="A37" s="254"/>
      <c r="B37" s="143" t="s">
        <v>215</v>
      </c>
      <c r="C37" s="114" t="s">
        <v>303</v>
      </c>
      <c r="D37" s="101" t="s">
        <v>327</v>
      </c>
      <c r="E37" s="524">
        <v>4350</v>
      </c>
      <c r="F37" s="525"/>
      <c r="G37" s="81">
        <v>4350</v>
      </c>
      <c r="H37" s="622">
        <f>SUM(E37-G37)</f>
        <v>0</v>
      </c>
      <c r="I37" s="623"/>
      <c r="J37" s="19"/>
      <c r="K37" s="133"/>
      <c r="L37" s="42"/>
      <c r="Z37" s="138"/>
    </row>
    <row r="38" spans="1:26" s="11" customFormat="1" ht="12.75" customHeight="1" thickBot="1">
      <c r="A38" s="17"/>
      <c r="B38" s="183"/>
      <c r="C38" s="184"/>
      <c r="D38" s="18"/>
      <c r="E38" s="532"/>
      <c r="F38" s="533"/>
      <c r="G38" s="126"/>
      <c r="H38" s="618"/>
      <c r="I38" s="533"/>
      <c r="J38" s="20"/>
      <c r="K38" s="133"/>
      <c r="L38" s="214"/>
      <c r="Z38" s="138"/>
    </row>
    <row r="39" spans="1:26" s="11" customFormat="1" ht="12.75" customHeight="1" thickBot="1" thickTop="1">
      <c r="A39" s="26"/>
      <c r="B39" s="179"/>
      <c r="C39" s="210" t="s">
        <v>457</v>
      </c>
      <c r="D39" s="211"/>
      <c r="E39" s="537">
        <f>SUM(E34:F38)</f>
        <v>12000</v>
      </c>
      <c r="F39" s="538"/>
      <c r="G39" s="129">
        <f>SUM(G34:G38)</f>
        <v>12000</v>
      </c>
      <c r="H39" s="633">
        <f>SUM(H34:I37)</f>
        <v>0</v>
      </c>
      <c r="I39" s="634"/>
      <c r="J39" s="39">
        <f>SUM(J34:J37)</f>
        <v>0</v>
      </c>
      <c r="K39" s="133"/>
      <c r="L39" s="135"/>
      <c r="Z39" s="138"/>
    </row>
    <row r="40" spans="10:26" s="11" customFormat="1" ht="10.5">
      <c r="J40" s="43"/>
      <c r="K40" s="27"/>
      <c r="Z40" s="138"/>
    </row>
    <row r="41" spans="10:26" s="11" customFormat="1" ht="10.5">
      <c r="J41" s="27"/>
      <c r="K41" s="27"/>
      <c r="Z41" s="138"/>
    </row>
    <row r="42" spans="10:26" s="11" customFormat="1" ht="3.75" customHeight="1">
      <c r="J42" s="133"/>
      <c r="K42" s="133"/>
      <c r="L42" s="163"/>
      <c r="M42" s="163"/>
      <c r="N42" s="163"/>
      <c r="O42" s="163"/>
      <c r="P42" s="163"/>
      <c r="Q42" s="163"/>
      <c r="R42" s="163"/>
      <c r="S42" s="163"/>
      <c r="T42" s="163"/>
      <c r="U42" s="163"/>
      <c r="V42" s="163"/>
      <c r="W42" s="163"/>
      <c r="Z42" s="138"/>
    </row>
    <row r="43" spans="10:26" s="11" customFormat="1" ht="13.5">
      <c r="J43" s="162"/>
      <c r="K43" s="8"/>
      <c r="L43" s="163"/>
      <c r="M43" s="163"/>
      <c r="N43" s="163"/>
      <c r="O43" s="163"/>
      <c r="P43" s="163"/>
      <c r="Q43" s="163"/>
      <c r="R43" s="163"/>
      <c r="S43" s="163"/>
      <c r="T43" s="163"/>
      <c r="U43" s="163"/>
      <c r="V43" s="163"/>
      <c r="W43" s="163"/>
      <c r="Z43" s="138"/>
    </row>
    <row r="44" spans="10:26" s="11" customFormat="1" ht="13.5">
      <c r="J44" s="164"/>
      <c r="K44" s="27"/>
      <c r="L44" s="163"/>
      <c r="M44" s="163"/>
      <c r="N44" s="163"/>
      <c r="O44" s="163"/>
      <c r="P44" s="163"/>
      <c r="Q44" s="163"/>
      <c r="R44" s="163"/>
      <c r="S44" s="163"/>
      <c r="T44" s="163"/>
      <c r="U44" s="163"/>
      <c r="V44" s="163"/>
      <c r="W44" s="163"/>
      <c r="Z44" s="138"/>
    </row>
    <row r="45" spans="10:26" s="11" customFormat="1" ht="13.5">
      <c r="J45" s="165"/>
      <c r="K45" s="27"/>
      <c r="L45" s="163"/>
      <c r="M45" s="163"/>
      <c r="N45" s="163"/>
      <c r="O45" s="163"/>
      <c r="P45" s="163"/>
      <c r="Q45" s="163"/>
      <c r="R45" s="163"/>
      <c r="S45" s="163"/>
      <c r="T45" s="163"/>
      <c r="U45" s="163"/>
      <c r="V45" s="163"/>
      <c r="W45" s="163"/>
      <c r="Z45" s="138"/>
    </row>
    <row r="46" spans="10:26" s="11" customFormat="1" ht="13.5">
      <c r="J46" s="8"/>
      <c r="K46" s="27"/>
      <c r="L46" s="163"/>
      <c r="M46" s="163"/>
      <c r="N46" s="163"/>
      <c r="O46" s="163"/>
      <c r="P46" s="163"/>
      <c r="Q46" s="163"/>
      <c r="R46" s="163"/>
      <c r="S46" s="163"/>
      <c r="T46" s="163"/>
      <c r="U46" s="163"/>
      <c r="V46" s="163"/>
      <c r="W46" s="163"/>
      <c r="Z46" s="138"/>
    </row>
    <row r="47" spans="10:26" s="11" customFormat="1" ht="13.5">
      <c r="J47" s="8"/>
      <c r="K47" s="27"/>
      <c r="L47" s="163"/>
      <c r="M47" s="163"/>
      <c r="N47" s="163"/>
      <c r="O47" s="163"/>
      <c r="P47" s="163"/>
      <c r="Q47" s="163"/>
      <c r="R47" s="163"/>
      <c r="S47" s="163"/>
      <c r="T47" s="163"/>
      <c r="U47" s="163"/>
      <c r="V47" s="163"/>
      <c r="W47" s="163"/>
      <c r="Z47" s="138"/>
    </row>
    <row r="48" spans="4:26" s="11" customFormat="1" ht="13.5">
      <c r="D48" s="137"/>
      <c r="E48" s="137"/>
      <c r="F48" s="137"/>
      <c r="G48" s="137"/>
      <c r="H48" s="137"/>
      <c r="I48" s="137"/>
      <c r="J48" s="27"/>
      <c r="K48" s="27"/>
      <c r="L48" s="163"/>
      <c r="M48" s="163"/>
      <c r="N48" s="163"/>
      <c r="O48" s="163"/>
      <c r="P48" s="163"/>
      <c r="Q48" s="163"/>
      <c r="R48" s="163"/>
      <c r="S48" s="163"/>
      <c r="T48" s="163"/>
      <c r="U48" s="163"/>
      <c r="V48" s="163"/>
      <c r="W48" s="163"/>
      <c r="Z48" s="138"/>
    </row>
    <row r="49" spans="3:23" ht="13.5">
      <c r="C49" s="166"/>
      <c r="G49" s="167"/>
      <c r="H49" s="167"/>
      <c r="I49" s="167"/>
      <c r="J49" s="168"/>
      <c r="K49" s="168"/>
      <c r="L49" s="163"/>
      <c r="M49" s="163"/>
      <c r="N49" s="163"/>
      <c r="O49" s="163"/>
      <c r="P49" s="163"/>
      <c r="Q49" s="163"/>
      <c r="R49" s="163"/>
      <c r="S49" s="163"/>
      <c r="T49" s="163"/>
      <c r="U49" s="163"/>
      <c r="V49" s="163"/>
      <c r="W49" s="163"/>
    </row>
    <row r="50" spans="3:9" ht="13.5">
      <c r="C50" s="166"/>
      <c r="G50" s="167"/>
      <c r="H50" s="167"/>
      <c r="I50" s="167"/>
    </row>
  </sheetData>
  <sheetProtection/>
  <mergeCells count="134">
    <mergeCell ref="F1:T1"/>
    <mergeCell ref="H38:I38"/>
    <mergeCell ref="H39:I39"/>
    <mergeCell ref="H28:I28"/>
    <mergeCell ref="V2:W2"/>
    <mergeCell ref="V3:W3"/>
    <mergeCell ref="N8:P8"/>
    <mergeCell ref="N9:P9"/>
    <mergeCell ref="R8:S8"/>
    <mergeCell ref="R9:S9"/>
    <mergeCell ref="T8:U8"/>
    <mergeCell ref="T9:U9"/>
    <mergeCell ref="T10:U10"/>
    <mergeCell ref="N29:P29"/>
    <mergeCell ref="R29:S29"/>
    <mergeCell ref="T29:U29"/>
    <mergeCell ref="N27:P27"/>
    <mergeCell ref="R27:S27"/>
    <mergeCell ref="T27:U27"/>
    <mergeCell ref="N28:P28"/>
    <mergeCell ref="R28:S28"/>
    <mergeCell ref="T28:U28"/>
    <mergeCell ref="N20:P20"/>
    <mergeCell ref="R20:S20"/>
    <mergeCell ref="T20:U20"/>
    <mergeCell ref="B24:D24"/>
    <mergeCell ref="E21:F21"/>
    <mergeCell ref="N26:P26"/>
    <mergeCell ref="R26:S26"/>
    <mergeCell ref="T26:U26"/>
    <mergeCell ref="B33:D33"/>
    <mergeCell ref="E38:F38"/>
    <mergeCell ref="E39:F39"/>
    <mergeCell ref="E33:F33"/>
    <mergeCell ref="E34:F34"/>
    <mergeCell ref="E35:F35"/>
    <mergeCell ref="E36:F36"/>
    <mergeCell ref="E37:F37"/>
    <mergeCell ref="E30:F30"/>
    <mergeCell ref="E31:F31"/>
    <mergeCell ref="E32:F32"/>
    <mergeCell ref="E28:F28"/>
    <mergeCell ref="E29:F29"/>
    <mergeCell ref="E26:F26"/>
    <mergeCell ref="E27:F27"/>
    <mergeCell ref="H19:I19"/>
    <mergeCell ref="N21:P21"/>
    <mergeCell ref="R21:S21"/>
    <mergeCell ref="T21:U21"/>
    <mergeCell ref="H20:I20"/>
    <mergeCell ref="H21:I21"/>
    <mergeCell ref="T16:U16"/>
    <mergeCell ref="E17:F17"/>
    <mergeCell ref="N17:P17"/>
    <mergeCell ref="R17:S17"/>
    <mergeCell ref="T17:U17"/>
    <mergeCell ref="E25:F25"/>
    <mergeCell ref="M24:Q24"/>
    <mergeCell ref="R24:S24"/>
    <mergeCell ref="T24:U24"/>
    <mergeCell ref="N25:P25"/>
    <mergeCell ref="N18:P18"/>
    <mergeCell ref="R18:S18"/>
    <mergeCell ref="T18:U18"/>
    <mergeCell ref="H24:I24"/>
    <mergeCell ref="H25:I25"/>
    <mergeCell ref="H26:I26"/>
    <mergeCell ref="R25:S25"/>
    <mergeCell ref="T25:U25"/>
    <mergeCell ref="T19:U19"/>
    <mergeCell ref="H18:I18"/>
    <mergeCell ref="T11:U11"/>
    <mergeCell ref="H12:I12"/>
    <mergeCell ref="H13:I13"/>
    <mergeCell ref="H14:I14"/>
    <mergeCell ref="E15:F15"/>
    <mergeCell ref="E12:F12"/>
    <mergeCell ref="N12:P12"/>
    <mergeCell ref="R12:S12"/>
    <mergeCell ref="T12:U12"/>
    <mergeCell ref="E13:F13"/>
    <mergeCell ref="E14:F14"/>
    <mergeCell ref="H11:I11"/>
    <mergeCell ref="T3:U3"/>
    <mergeCell ref="E8:F8"/>
    <mergeCell ref="E9:F9"/>
    <mergeCell ref="B6:D6"/>
    <mergeCell ref="E6:F6"/>
    <mergeCell ref="M6:Q6"/>
    <mergeCell ref="R6:S6"/>
    <mergeCell ref="T6:U6"/>
    <mergeCell ref="E7:F7"/>
    <mergeCell ref="N7:P7"/>
    <mergeCell ref="R7:S7"/>
    <mergeCell ref="T7:U7"/>
    <mergeCell ref="H6:I6"/>
    <mergeCell ref="H7:I7"/>
    <mergeCell ref="H9:I9"/>
    <mergeCell ref="N10:P10"/>
    <mergeCell ref="R10:S10"/>
    <mergeCell ref="H30:I30"/>
    <mergeCell ref="H29:I29"/>
    <mergeCell ref="N19:P19"/>
    <mergeCell ref="R19:S19"/>
    <mergeCell ref="H15:I15"/>
    <mergeCell ref="H16:I16"/>
    <mergeCell ref="H17:I17"/>
    <mergeCell ref="H34:I34"/>
    <mergeCell ref="H35:I35"/>
    <mergeCell ref="H36:I36"/>
    <mergeCell ref="A2:B2"/>
    <mergeCell ref="A3:B3"/>
    <mergeCell ref="C3:G3"/>
    <mergeCell ref="E19:F19"/>
    <mergeCell ref="E23:F23"/>
    <mergeCell ref="E24:F24"/>
    <mergeCell ref="H8:I8"/>
    <mergeCell ref="J3:S3"/>
    <mergeCell ref="J2:M2"/>
    <mergeCell ref="O2:S2"/>
    <mergeCell ref="N11:P11"/>
    <mergeCell ref="R11:S11"/>
    <mergeCell ref="M16:Q16"/>
    <mergeCell ref="R16:S16"/>
    <mergeCell ref="D2:G2"/>
    <mergeCell ref="H37:I37"/>
    <mergeCell ref="E10:F10"/>
    <mergeCell ref="E11:F11"/>
    <mergeCell ref="E16:F16"/>
    <mergeCell ref="E18:F18"/>
    <mergeCell ref="E20:F20"/>
    <mergeCell ref="H27:I27"/>
    <mergeCell ref="H10:I10"/>
    <mergeCell ref="H33:I33"/>
  </mergeCells>
  <printOptions horizontalCentered="1"/>
  <pageMargins left="0.4724409448818898" right="0.35433070866141736" top="0.4330708661417323" bottom="0.1968503937007874" header="0.15748031496062992" footer="0.15748031496062992"/>
  <pageSetup horizontalDpi="300" verticalDpi="300" orientation="landscape" paperSize="9" r:id="rId1"/>
  <headerFooter alignWithMargins="0">
    <oddFooter>&amp;L&amp;8　　　　　　　　　　　　　　　　　　　　　      ※C…中日､N…日経､G…岐阜､A…朝日､M…毎日､Y…読売を含みます&amp;R㈱中日岐阜サービスセンター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40"/>
  <sheetViews>
    <sheetView view="pageBreakPreview" zoomScaleNormal="136" zoomScaleSheetLayoutView="100" zoomScalePageLayoutView="0" workbookViewId="0" topLeftCell="A1">
      <selection activeCell="E18" sqref="E18:F18"/>
    </sheetView>
  </sheetViews>
  <sheetFormatPr defaultColWidth="9.00390625" defaultRowHeight="13.5"/>
  <cols>
    <col min="1" max="1" width="9.00390625" style="41" customWidth="1"/>
    <col min="2" max="2" width="2.125" style="41" customWidth="1"/>
    <col min="3" max="3" width="11.875" style="170" customWidth="1"/>
    <col min="4" max="4" width="2.125" style="171" customWidth="1"/>
    <col min="5" max="5" width="5.125" style="171" customWidth="1"/>
    <col min="6" max="6" width="5.125" style="172" customWidth="1"/>
    <col min="7" max="7" width="9.625" style="172" customWidth="1"/>
    <col min="8" max="8" width="8.125" style="41" customWidth="1"/>
    <col min="9" max="9" width="2.125" style="41" customWidth="1"/>
    <col min="10" max="10" width="10.875" style="41" customWidth="1"/>
    <col min="11" max="11" width="2.125" style="41" customWidth="1"/>
    <col min="12" max="12" width="8.875" style="41" customWidth="1"/>
    <col min="13" max="13" width="2.125" style="41" customWidth="1"/>
    <col min="14" max="14" width="5.625" style="41" customWidth="1"/>
    <col min="15" max="15" width="3.00390625" style="41" customWidth="1"/>
    <col min="16" max="16" width="4.50390625" style="41" customWidth="1"/>
    <col min="17" max="17" width="2.125" style="41" customWidth="1"/>
    <col min="18" max="18" width="7.75390625" style="41" customWidth="1"/>
    <col min="19" max="19" width="2.125" style="41" customWidth="1"/>
    <col min="20" max="20" width="5.00390625" style="41" customWidth="1"/>
    <col min="21" max="21" width="5.125" style="41" customWidth="1"/>
    <col min="22" max="22" width="9.75390625" style="41" customWidth="1"/>
    <col min="23" max="23" width="10.875" style="41" customWidth="1"/>
    <col min="24" max="24" width="8.25390625" style="41" customWidth="1"/>
    <col min="25" max="25" width="2.875" style="41" bestFit="1" customWidth="1"/>
    <col min="26" max="26" width="5.625" style="41" bestFit="1" customWidth="1"/>
    <col min="27" max="16384" width="9.00390625" style="41" customWidth="1"/>
  </cols>
  <sheetData>
    <row r="1" spans="4:23" s="256" customFormat="1" ht="21">
      <c r="D1" s="257"/>
      <c r="E1" s="257"/>
      <c r="F1" s="624" t="s">
        <v>488</v>
      </c>
      <c r="G1" s="624"/>
      <c r="H1" s="624"/>
      <c r="I1" s="624"/>
      <c r="J1" s="624"/>
      <c r="K1" s="624"/>
      <c r="L1" s="624"/>
      <c r="M1" s="624"/>
      <c r="N1" s="624"/>
      <c r="O1" s="624"/>
      <c r="P1" s="624"/>
      <c r="Q1" s="624"/>
      <c r="R1" s="624"/>
      <c r="S1" s="624"/>
      <c r="T1" s="624"/>
      <c r="W1" s="407">
        <v>43228</v>
      </c>
    </row>
    <row r="2" spans="1:26" s="1" customFormat="1" ht="35.25" customHeight="1">
      <c r="A2" s="497" t="s">
        <v>49</v>
      </c>
      <c r="B2" s="498"/>
      <c r="C2" s="121" t="s">
        <v>218</v>
      </c>
      <c r="D2" s="619"/>
      <c r="E2" s="620"/>
      <c r="F2" s="620"/>
      <c r="G2" s="621"/>
      <c r="H2" s="488" t="s">
        <v>219</v>
      </c>
      <c r="I2" s="419"/>
      <c r="J2" s="562"/>
      <c r="K2" s="562"/>
      <c r="L2" s="562"/>
      <c r="M2" s="562"/>
      <c r="N2" s="134" t="s">
        <v>231</v>
      </c>
      <c r="O2" s="562"/>
      <c r="P2" s="562"/>
      <c r="Q2" s="562"/>
      <c r="R2" s="562"/>
      <c r="S2" s="563"/>
      <c r="T2" s="118" t="s">
        <v>348</v>
      </c>
      <c r="U2" s="128"/>
      <c r="V2" s="610"/>
      <c r="W2" s="611"/>
      <c r="X2" s="44"/>
      <c r="Y2" s="135"/>
      <c r="Z2" s="136"/>
    </row>
    <row r="3" spans="1:26" s="1" customFormat="1" ht="35.25" customHeight="1">
      <c r="A3" s="497" t="s">
        <v>243</v>
      </c>
      <c r="B3" s="498"/>
      <c r="C3" s="488"/>
      <c r="D3" s="489"/>
      <c r="E3" s="489"/>
      <c r="F3" s="489"/>
      <c r="G3" s="419"/>
      <c r="H3" s="500" t="s">
        <v>313</v>
      </c>
      <c r="I3" s="501"/>
      <c r="J3" s="489"/>
      <c r="K3" s="489"/>
      <c r="L3" s="489"/>
      <c r="M3" s="489"/>
      <c r="N3" s="489"/>
      <c r="O3" s="489"/>
      <c r="P3" s="489"/>
      <c r="Q3" s="489"/>
      <c r="R3" s="489"/>
      <c r="S3" s="419"/>
      <c r="T3" s="497" t="s">
        <v>46</v>
      </c>
      <c r="U3" s="498"/>
      <c r="V3" s="612">
        <f>SUM(J30,J38,J12,W21,W33)</f>
        <v>0</v>
      </c>
      <c r="W3" s="613"/>
      <c r="X3" s="44"/>
      <c r="Y3" s="135"/>
      <c r="Z3" s="136"/>
    </row>
    <row r="4" spans="25:26" ht="9.75" customHeight="1">
      <c r="Y4" s="173"/>
      <c r="Z4" s="174"/>
    </row>
    <row r="5" spans="1:26" ht="18" customHeight="1" thickBot="1">
      <c r="A5" s="25" t="s">
        <v>109</v>
      </c>
      <c r="B5" s="11"/>
      <c r="C5" s="11"/>
      <c r="D5" s="139"/>
      <c r="E5" s="139"/>
      <c r="F5" s="140"/>
      <c r="G5" s="140"/>
      <c r="H5" s="4"/>
      <c r="I5" s="4"/>
      <c r="J5" s="11"/>
      <c r="K5" s="11"/>
      <c r="L5" s="25" t="s">
        <v>220</v>
      </c>
      <c r="M5" s="25"/>
      <c r="N5" s="25"/>
      <c r="O5" s="11"/>
      <c r="P5" s="11"/>
      <c r="Q5" s="139"/>
      <c r="R5" s="139"/>
      <c r="S5" s="140"/>
      <c r="T5" s="140"/>
      <c r="U5" s="86"/>
      <c r="V5" s="141"/>
      <c r="W5" s="381" t="str">
        <f>'第四週'!$U$5</f>
        <v>平成30年後期（8月1日以降）Ⅲ</v>
      </c>
      <c r="X5" s="139"/>
      <c r="Y5" s="173"/>
      <c r="Z5" s="174"/>
    </row>
    <row r="6" spans="1:26" s="11" customFormat="1" ht="12.75" customHeight="1">
      <c r="A6" s="36" t="s">
        <v>47</v>
      </c>
      <c r="B6" s="505" t="s">
        <v>48</v>
      </c>
      <c r="C6" s="506"/>
      <c r="D6" s="507"/>
      <c r="E6" s="508" t="s">
        <v>250</v>
      </c>
      <c r="F6" s="509"/>
      <c r="G6" s="5" t="s">
        <v>217</v>
      </c>
      <c r="H6" s="510" t="s">
        <v>249</v>
      </c>
      <c r="I6" s="511"/>
      <c r="J6" s="36" t="s">
        <v>349</v>
      </c>
      <c r="L6" s="36" t="s">
        <v>47</v>
      </c>
      <c r="M6" s="505" t="s">
        <v>48</v>
      </c>
      <c r="N6" s="506"/>
      <c r="O6" s="506"/>
      <c r="P6" s="506"/>
      <c r="Q6" s="512"/>
      <c r="R6" s="513" t="s">
        <v>250</v>
      </c>
      <c r="S6" s="509"/>
      <c r="T6" s="514" t="s">
        <v>217</v>
      </c>
      <c r="U6" s="515"/>
      <c r="V6" s="7" t="s">
        <v>249</v>
      </c>
      <c r="W6" s="36" t="s">
        <v>349</v>
      </c>
      <c r="Y6" s="27"/>
      <c r="Z6" s="138"/>
    </row>
    <row r="7" spans="1:26" s="11" customFormat="1" ht="12.75" customHeight="1">
      <c r="A7" s="34"/>
      <c r="B7" s="215"/>
      <c r="C7" s="189" t="s">
        <v>288</v>
      </c>
      <c r="D7" s="90" t="s">
        <v>324</v>
      </c>
      <c r="E7" s="521">
        <v>4100</v>
      </c>
      <c r="F7" s="519"/>
      <c r="G7" s="127">
        <v>2250</v>
      </c>
      <c r="H7" s="518">
        <f>SUM(E7-G7)</f>
        <v>1850</v>
      </c>
      <c r="I7" s="519"/>
      <c r="J7" s="37"/>
      <c r="L7" s="34"/>
      <c r="M7" s="34"/>
      <c r="N7" s="520" t="s">
        <v>110</v>
      </c>
      <c r="O7" s="520"/>
      <c r="P7" s="520"/>
      <c r="Q7" s="92" t="s">
        <v>324</v>
      </c>
      <c r="R7" s="521">
        <v>4500</v>
      </c>
      <c r="S7" s="519"/>
      <c r="T7" s="522">
        <v>2400</v>
      </c>
      <c r="U7" s="523"/>
      <c r="V7" s="202">
        <f aca="true" t="shared" si="0" ref="V7:V15">SUM(R7-T7)</f>
        <v>2100</v>
      </c>
      <c r="W7" s="37"/>
      <c r="Y7" s="27"/>
      <c r="Z7" s="138"/>
    </row>
    <row r="8" spans="1:26" s="11" customFormat="1" ht="12.75" customHeight="1">
      <c r="A8" s="16"/>
      <c r="B8" s="216"/>
      <c r="C8" s="114" t="s">
        <v>289</v>
      </c>
      <c r="D8" s="90" t="s">
        <v>324</v>
      </c>
      <c r="E8" s="524">
        <v>6850</v>
      </c>
      <c r="F8" s="525"/>
      <c r="G8" s="122">
        <v>3800</v>
      </c>
      <c r="H8" s="526">
        <f>SUM(E8-G8)</f>
        <v>3050</v>
      </c>
      <c r="I8" s="525"/>
      <c r="J8" s="19"/>
      <c r="L8" s="16"/>
      <c r="M8" s="16"/>
      <c r="N8" s="527" t="s">
        <v>111</v>
      </c>
      <c r="O8" s="527"/>
      <c r="P8" s="527"/>
      <c r="Q8" s="107" t="s">
        <v>324</v>
      </c>
      <c r="R8" s="524">
        <v>4650</v>
      </c>
      <c r="S8" s="525"/>
      <c r="T8" s="528">
        <v>2250</v>
      </c>
      <c r="U8" s="529"/>
      <c r="V8" s="80">
        <f t="shared" si="0"/>
        <v>2400</v>
      </c>
      <c r="W8" s="19"/>
      <c r="Y8" s="27"/>
      <c r="Z8" s="138"/>
    </row>
    <row r="9" spans="1:26" s="11" customFormat="1" ht="12.75" customHeight="1">
      <c r="A9" s="16"/>
      <c r="B9" s="16"/>
      <c r="C9" s="114" t="s">
        <v>290</v>
      </c>
      <c r="D9" s="101" t="s">
        <v>327</v>
      </c>
      <c r="E9" s="524">
        <v>4900</v>
      </c>
      <c r="F9" s="525"/>
      <c r="G9" s="122">
        <v>4000</v>
      </c>
      <c r="H9" s="526">
        <f>SUM(E9-G9)</f>
        <v>900</v>
      </c>
      <c r="I9" s="525"/>
      <c r="J9" s="19"/>
      <c r="L9" s="16"/>
      <c r="M9" s="157"/>
      <c r="N9" s="527" t="s">
        <v>112</v>
      </c>
      <c r="O9" s="527"/>
      <c r="P9" s="527"/>
      <c r="Q9" s="107" t="s">
        <v>324</v>
      </c>
      <c r="R9" s="524">
        <v>2800</v>
      </c>
      <c r="S9" s="525"/>
      <c r="T9" s="528">
        <v>1450</v>
      </c>
      <c r="U9" s="529"/>
      <c r="V9" s="80">
        <f t="shared" si="0"/>
        <v>1350</v>
      </c>
      <c r="W9" s="19"/>
      <c r="Y9" s="27"/>
      <c r="Z9" s="138"/>
    </row>
    <row r="10" spans="1:26" s="11" customFormat="1" ht="12.75" customHeight="1">
      <c r="A10" s="16"/>
      <c r="B10" s="16"/>
      <c r="C10" s="114"/>
      <c r="D10" s="101"/>
      <c r="E10" s="524"/>
      <c r="F10" s="525"/>
      <c r="G10" s="122"/>
      <c r="H10" s="526"/>
      <c r="I10" s="525"/>
      <c r="J10" s="19"/>
      <c r="L10" s="16"/>
      <c r="M10" s="16"/>
      <c r="N10" s="527" t="s">
        <v>113</v>
      </c>
      <c r="O10" s="527"/>
      <c r="P10" s="527"/>
      <c r="Q10" s="107" t="s">
        <v>324</v>
      </c>
      <c r="R10" s="524">
        <v>4400</v>
      </c>
      <c r="S10" s="525"/>
      <c r="T10" s="528">
        <v>2650</v>
      </c>
      <c r="U10" s="529"/>
      <c r="V10" s="80">
        <f t="shared" si="0"/>
        <v>1750</v>
      </c>
      <c r="W10" s="19"/>
      <c r="Y10" s="27"/>
      <c r="Z10" s="138"/>
    </row>
    <row r="11" spans="1:26" s="11" customFormat="1" ht="12.75" customHeight="1" thickBot="1">
      <c r="A11" s="45"/>
      <c r="B11" s="177"/>
      <c r="C11" s="178"/>
      <c r="D11" s="178"/>
      <c r="E11" s="532"/>
      <c r="F11" s="533"/>
      <c r="G11" s="126"/>
      <c r="H11" s="618"/>
      <c r="I11" s="533"/>
      <c r="J11" s="20"/>
      <c r="L11" s="16"/>
      <c r="M11" s="16"/>
      <c r="N11" s="527" t="s">
        <v>114</v>
      </c>
      <c r="O11" s="527"/>
      <c r="P11" s="527"/>
      <c r="Q11" s="107" t="s">
        <v>324</v>
      </c>
      <c r="R11" s="524">
        <v>3750</v>
      </c>
      <c r="S11" s="525"/>
      <c r="T11" s="528">
        <v>2100</v>
      </c>
      <c r="U11" s="529"/>
      <c r="V11" s="80">
        <f t="shared" si="0"/>
        <v>1650</v>
      </c>
      <c r="W11" s="19"/>
      <c r="Y11" s="27"/>
      <c r="Z11" s="138"/>
    </row>
    <row r="12" spans="1:26" s="11" customFormat="1" ht="12.75" customHeight="1" thickBot="1" thickTop="1">
      <c r="A12" s="26"/>
      <c r="B12" s="179"/>
      <c r="C12" s="180" t="s">
        <v>209</v>
      </c>
      <c r="D12" s="181"/>
      <c r="E12" s="537">
        <f>SUM(E7:F11)</f>
        <v>15850</v>
      </c>
      <c r="F12" s="538"/>
      <c r="G12" s="129">
        <f>SUM(G7:G11)</f>
        <v>10050</v>
      </c>
      <c r="H12" s="539">
        <f>SUM(H7:I11)</f>
        <v>5800</v>
      </c>
      <c r="I12" s="538"/>
      <c r="J12" s="39">
        <f>SUM(J7:J11)</f>
        <v>0</v>
      </c>
      <c r="L12" s="16"/>
      <c r="M12" s="143" t="s">
        <v>199</v>
      </c>
      <c r="N12" s="527" t="s">
        <v>115</v>
      </c>
      <c r="O12" s="527"/>
      <c r="P12" s="527"/>
      <c r="Q12" s="89" t="s">
        <v>327</v>
      </c>
      <c r="R12" s="524">
        <v>600</v>
      </c>
      <c r="S12" s="525"/>
      <c r="T12" s="528">
        <v>600</v>
      </c>
      <c r="U12" s="529"/>
      <c r="V12" s="80">
        <f t="shared" si="0"/>
        <v>0</v>
      </c>
      <c r="W12" s="19"/>
      <c r="Y12" s="27"/>
      <c r="Z12" s="138"/>
    </row>
    <row r="13" spans="12:26" s="11" customFormat="1" ht="12.75" customHeight="1">
      <c r="L13" s="16"/>
      <c r="M13" s="143" t="s">
        <v>199</v>
      </c>
      <c r="N13" s="527" t="s">
        <v>116</v>
      </c>
      <c r="O13" s="527"/>
      <c r="P13" s="527"/>
      <c r="Q13" s="89" t="s">
        <v>327</v>
      </c>
      <c r="R13" s="524">
        <v>1650</v>
      </c>
      <c r="S13" s="525"/>
      <c r="T13" s="528">
        <v>1650</v>
      </c>
      <c r="U13" s="529"/>
      <c r="V13" s="80">
        <f t="shared" si="0"/>
        <v>0</v>
      </c>
      <c r="W13" s="19"/>
      <c r="Y13" s="27"/>
      <c r="Z13" s="138"/>
    </row>
    <row r="14" spans="1:26" s="11" customFormat="1" ht="12.75" customHeight="1" thickBot="1">
      <c r="A14" s="25" t="s">
        <v>108</v>
      </c>
      <c r="D14" s="139"/>
      <c r="E14" s="139"/>
      <c r="F14" s="140"/>
      <c r="G14" s="140"/>
      <c r="H14" s="140"/>
      <c r="I14" s="140"/>
      <c r="J14" s="43"/>
      <c r="L14" s="16"/>
      <c r="M14" s="143" t="s">
        <v>199</v>
      </c>
      <c r="N14" s="527" t="s">
        <v>117</v>
      </c>
      <c r="O14" s="527"/>
      <c r="P14" s="527"/>
      <c r="Q14" s="89" t="s">
        <v>327</v>
      </c>
      <c r="R14" s="524">
        <v>900</v>
      </c>
      <c r="S14" s="525"/>
      <c r="T14" s="528">
        <v>900</v>
      </c>
      <c r="U14" s="529"/>
      <c r="V14" s="80">
        <f t="shared" si="0"/>
        <v>0</v>
      </c>
      <c r="W14" s="19"/>
      <c r="Y14" s="27"/>
      <c r="Z14" s="138"/>
    </row>
    <row r="15" spans="1:26" s="11" customFormat="1" ht="12.75" customHeight="1">
      <c r="A15" s="36" t="s">
        <v>47</v>
      </c>
      <c r="B15" s="505" t="s">
        <v>48</v>
      </c>
      <c r="C15" s="506"/>
      <c r="D15" s="507"/>
      <c r="E15" s="508" t="s">
        <v>250</v>
      </c>
      <c r="F15" s="509"/>
      <c r="G15" s="5" t="s">
        <v>217</v>
      </c>
      <c r="H15" s="510" t="s">
        <v>249</v>
      </c>
      <c r="I15" s="511"/>
      <c r="J15" s="36" t="s">
        <v>349</v>
      </c>
      <c r="K15" s="42"/>
      <c r="L15" s="16"/>
      <c r="M15" s="143" t="s">
        <v>199</v>
      </c>
      <c r="N15" s="527" t="s">
        <v>118</v>
      </c>
      <c r="O15" s="527"/>
      <c r="P15" s="527"/>
      <c r="Q15" s="89" t="s">
        <v>327</v>
      </c>
      <c r="R15" s="524">
        <v>700</v>
      </c>
      <c r="S15" s="525"/>
      <c r="T15" s="528">
        <v>700</v>
      </c>
      <c r="U15" s="529"/>
      <c r="V15" s="80">
        <f t="shared" si="0"/>
        <v>0</v>
      </c>
      <c r="W15" s="19"/>
      <c r="Y15" s="27"/>
      <c r="Z15" s="138"/>
    </row>
    <row r="16" spans="1:26" s="11" customFormat="1" ht="12.75" customHeight="1">
      <c r="A16" s="267" t="s">
        <v>96</v>
      </c>
      <c r="B16" s="220" t="s">
        <v>363</v>
      </c>
      <c r="C16" s="189" t="s">
        <v>358</v>
      </c>
      <c r="D16" s="104" t="s">
        <v>324</v>
      </c>
      <c r="E16" s="521">
        <v>1950</v>
      </c>
      <c r="F16" s="519"/>
      <c r="G16" s="190">
        <v>1950</v>
      </c>
      <c r="H16" s="637">
        <f>SUM(E16-G16)</f>
        <v>0</v>
      </c>
      <c r="I16" s="638"/>
      <c r="J16" s="37"/>
      <c r="L16" s="16"/>
      <c r="M16" s="143" t="s">
        <v>199</v>
      </c>
      <c r="N16" s="527" t="s">
        <v>119</v>
      </c>
      <c r="O16" s="527"/>
      <c r="P16" s="527"/>
      <c r="Q16" s="89" t="s">
        <v>327</v>
      </c>
      <c r="R16" s="524">
        <v>1000</v>
      </c>
      <c r="S16" s="525"/>
      <c r="T16" s="528">
        <v>1000</v>
      </c>
      <c r="U16" s="529"/>
      <c r="V16" s="80">
        <v>0</v>
      </c>
      <c r="W16" s="19"/>
      <c r="Y16" s="27"/>
      <c r="Z16" s="138"/>
    </row>
    <row r="17" spans="1:26" s="11" customFormat="1" ht="12.75" customHeight="1">
      <c r="A17" s="32" t="s">
        <v>97</v>
      </c>
      <c r="B17" s="16"/>
      <c r="C17" s="114" t="s">
        <v>294</v>
      </c>
      <c r="D17" s="95" t="s">
        <v>324</v>
      </c>
      <c r="E17" s="524">
        <v>2600</v>
      </c>
      <c r="F17" s="525"/>
      <c r="G17" s="6">
        <v>1500</v>
      </c>
      <c r="H17" s="622">
        <f aca="true" t="shared" si="1" ref="H17:H28">SUM(E17-G17)</f>
        <v>1100</v>
      </c>
      <c r="I17" s="623"/>
      <c r="J17" s="19"/>
      <c r="L17" s="16"/>
      <c r="M17" s="16"/>
      <c r="N17" s="527"/>
      <c r="O17" s="527"/>
      <c r="P17" s="527"/>
      <c r="Q17" s="158"/>
      <c r="R17" s="524"/>
      <c r="S17" s="525"/>
      <c r="T17" s="528"/>
      <c r="U17" s="529"/>
      <c r="V17" s="87"/>
      <c r="W17" s="19"/>
      <c r="Z17" s="151"/>
    </row>
    <row r="18" spans="1:26" s="11" customFormat="1" ht="12.75" customHeight="1">
      <c r="A18" s="32" t="s">
        <v>293</v>
      </c>
      <c r="B18" s="150" t="s">
        <v>214</v>
      </c>
      <c r="C18" s="142" t="s">
        <v>295</v>
      </c>
      <c r="D18" s="102" t="s">
        <v>333</v>
      </c>
      <c r="E18" s="524">
        <v>3000</v>
      </c>
      <c r="F18" s="525"/>
      <c r="G18" s="6">
        <v>2150</v>
      </c>
      <c r="H18" s="622">
        <f>SUM(E18-G18)</f>
        <v>850</v>
      </c>
      <c r="I18" s="623"/>
      <c r="J18" s="19"/>
      <c r="L18" s="16"/>
      <c r="M18" s="16"/>
      <c r="N18" s="527"/>
      <c r="O18" s="527"/>
      <c r="P18" s="527"/>
      <c r="Q18" s="158"/>
      <c r="R18" s="524"/>
      <c r="S18" s="525"/>
      <c r="T18" s="528"/>
      <c r="U18" s="529"/>
      <c r="V18" s="87"/>
      <c r="W18" s="19"/>
      <c r="Z18" s="151"/>
    </row>
    <row r="19" spans="1:26" s="11" customFormat="1" ht="12.75" customHeight="1">
      <c r="A19" s="648" t="s">
        <v>98</v>
      </c>
      <c r="B19" s="143" t="s">
        <v>199</v>
      </c>
      <c r="C19" s="114" t="s">
        <v>296</v>
      </c>
      <c r="D19" s="95" t="s">
        <v>324</v>
      </c>
      <c r="E19" s="524">
        <v>400</v>
      </c>
      <c r="F19" s="525"/>
      <c r="G19" s="6">
        <v>400</v>
      </c>
      <c r="H19" s="622">
        <f t="shared" si="1"/>
        <v>0</v>
      </c>
      <c r="I19" s="623"/>
      <c r="J19" s="19"/>
      <c r="L19" s="35"/>
      <c r="M19" s="217"/>
      <c r="N19" s="549"/>
      <c r="O19" s="549"/>
      <c r="P19" s="549"/>
      <c r="Q19" s="218"/>
      <c r="R19" s="552"/>
      <c r="S19" s="553"/>
      <c r="T19" s="550"/>
      <c r="U19" s="551"/>
      <c r="V19" s="219"/>
      <c r="W19" s="38"/>
      <c r="Y19" s="27"/>
      <c r="Z19" s="138"/>
    </row>
    <row r="20" spans="1:26" s="11" customFormat="1" ht="12.75" customHeight="1" thickBot="1">
      <c r="A20" s="649"/>
      <c r="B20" s="143" t="s">
        <v>199</v>
      </c>
      <c r="C20" s="142" t="s">
        <v>297</v>
      </c>
      <c r="D20" s="100" t="s">
        <v>336</v>
      </c>
      <c r="E20" s="524">
        <v>200</v>
      </c>
      <c r="F20" s="525"/>
      <c r="G20" s="193">
        <v>200</v>
      </c>
      <c r="H20" s="622">
        <f t="shared" si="1"/>
        <v>0</v>
      </c>
      <c r="I20" s="623"/>
      <c r="J20" s="19"/>
      <c r="L20" s="17"/>
      <c r="M20" s="17"/>
      <c r="N20" s="534"/>
      <c r="O20" s="534"/>
      <c r="P20" s="534"/>
      <c r="Q20" s="144"/>
      <c r="R20" s="532"/>
      <c r="S20" s="533"/>
      <c r="T20" s="530"/>
      <c r="U20" s="531"/>
      <c r="V20" s="84"/>
      <c r="W20" s="20"/>
      <c r="Y20" s="27"/>
      <c r="Z20" s="138"/>
    </row>
    <row r="21" spans="1:26" s="11" customFormat="1" ht="12.75" customHeight="1" thickBot="1" thickTop="1">
      <c r="A21" s="649"/>
      <c r="B21" s="143" t="s">
        <v>199</v>
      </c>
      <c r="C21" s="142" t="s">
        <v>298</v>
      </c>
      <c r="D21" s="100" t="s">
        <v>327</v>
      </c>
      <c r="E21" s="524">
        <v>550</v>
      </c>
      <c r="F21" s="525"/>
      <c r="G21" s="193">
        <v>550</v>
      </c>
      <c r="H21" s="622">
        <f t="shared" si="1"/>
        <v>0</v>
      </c>
      <c r="I21" s="623"/>
      <c r="J21" s="19"/>
      <c r="L21" s="26"/>
      <c r="M21" s="26"/>
      <c r="N21" s="544" t="s">
        <v>315</v>
      </c>
      <c r="O21" s="544" t="s">
        <v>210</v>
      </c>
      <c r="P21" s="544"/>
      <c r="Q21" s="145"/>
      <c r="R21" s="542">
        <f>SUM(R7:S20)</f>
        <v>24950</v>
      </c>
      <c r="S21" s="543"/>
      <c r="T21" s="540">
        <f>SUM(T7:U20)</f>
        <v>15700</v>
      </c>
      <c r="U21" s="541"/>
      <c r="V21" s="85">
        <f>SUM(V7:V19)</f>
        <v>9250</v>
      </c>
      <c r="W21" s="39">
        <f>SUM(W7:W19)</f>
        <v>0</v>
      </c>
      <c r="Y21" s="27"/>
      <c r="Z21" s="138"/>
    </row>
    <row r="22" spans="1:26" s="42" customFormat="1" ht="12.75" customHeight="1">
      <c r="A22" s="649"/>
      <c r="B22" s="143" t="s">
        <v>199</v>
      </c>
      <c r="C22" s="142" t="s">
        <v>299</v>
      </c>
      <c r="D22" s="100" t="s">
        <v>327</v>
      </c>
      <c r="E22" s="524">
        <v>400</v>
      </c>
      <c r="F22" s="525"/>
      <c r="G22" s="6">
        <v>400</v>
      </c>
      <c r="H22" s="622">
        <f t="shared" si="1"/>
        <v>0</v>
      </c>
      <c r="I22" s="623"/>
      <c r="J22" s="19"/>
      <c r="L22" s="11"/>
      <c r="M22" s="11"/>
      <c r="N22" s="11"/>
      <c r="O22" s="11"/>
      <c r="P22" s="11"/>
      <c r="Q22" s="11"/>
      <c r="R22" s="11"/>
      <c r="S22" s="11"/>
      <c r="T22" s="11"/>
      <c r="U22" s="11"/>
      <c r="V22" s="11"/>
      <c r="W22" s="11"/>
      <c r="Y22" s="27"/>
      <c r="Z22" s="138"/>
    </row>
    <row r="23" spans="1:26" s="42" customFormat="1" ht="12.75" customHeight="1" thickBot="1">
      <c r="A23" s="649"/>
      <c r="B23" s="143" t="s">
        <v>199</v>
      </c>
      <c r="C23" s="142" t="s">
        <v>99</v>
      </c>
      <c r="D23" s="100" t="s">
        <v>327</v>
      </c>
      <c r="E23" s="524">
        <v>400</v>
      </c>
      <c r="F23" s="525"/>
      <c r="G23" s="6">
        <v>400</v>
      </c>
      <c r="H23" s="622">
        <f t="shared" si="1"/>
        <v>0</v>
      </c>
      <c r="I23" s="623"/>
      <c r="J23" s="19"/>
      <c r="L23" s="25" t="s">
        <v>222</v>
      </c>
      <c r="M23" s="11"/>
      <c r="N23" s="11"/>
      <c r="O23" s="139"/>
      <c r="P23" s="139"/>
      <c r="Q23" s="140"/>
      <c r="R23" s="140"/>
      <c r="S23" s="86"/>
      <c r="T23" s="141"/>
      <c r="U23" s="140"/>
      <c r="V23" s="4"/>
      <c r="W23" s="11"/>
      <c r="Y23" s="27"/>
      <c r="Z23" s="138"/>
    </row>
    <row r="24" spans="1:26" s="11" customFormat="1" ht="12.75" customHeight="1">
      <c r="A24" s="650"/>
      <c r="B24" s="143" t="s">
        <v>199</v>
      </c>
      <c r="C24" s="142" t="s">
        <v>100</v>
      </c>
      <c r="D24" s="100" t="s">
        <v>327</v>
      </c>
      <c r="E24" s="524">
        <v>350</v>
      </c>
      <c r="F24" s="525"/>
      <c r="G24" s="201">
        <v>350</v>
      </c>
      <c r="H24" s="622">
        <f t="shared" si="1"/>
        <v>0</v>
      </c>
      <c r="I24" s="623"/>
      <c r="J24" s="19"/>
      <c r="L24" s="36" t="s">
        <v>47</v>
      </c>
      <c r="M24" s="505" t="s">
        <v>48</v>
      </c>
      <c r="N24" s="506"/>
      <c r="O24" s="506"/>
      <c r="P24" s="506"/>
      <c r="Q24" s="512"/>
      <c r="R24" s="513" t="s">
        <v>250</v>
      </c>
      <c r="S24" s="509"/>
      <c r="T24" s="514" t="s">
        <v>217</v>
      </c>
      <c r="U24" s="515"/>
      <c r="V24" s="7" t="s">
        <v>249</v>
      </c>
      <c r="W24" s="36" t="s">
        <v>349</v>
      </c>
      <c r="Y24" s="27"/>
      <c r="Z24" s="138"/>
    </row>
    <row r="25" spans="1:23" s="11" customFormat="1" ht="12.75" customHeight="1">
      <c r="A25" s="32" t="s">
        <v>101</v>
      </c>
      <c r="B25" s="143" t="s">
        <v>199</v>
      </c>
      <c r="C25" s="142" t="s">
        <v>102</v>
      </c>
      <c r="D25" s="100" t="s">
        <v>327</v>
      </c>
      <c r="E25" s="524">
        <v>700</v>
      </c>
      <c r="F25" s="525"/>
      <c r="G25" s="201">
        <v>700</v>
      </c>
      <c r="H25" s="622">
        <f t="shared" si="1"/>
        <v>0</v>
      </c>
      <c r="I25" s="623"/>
      <c r="J25" s="19"/>
      <c r="L25" s="37"/>
      <c r="M25" s="143" t="s">
        <v>199</v>
      </c>
      <c r="N25" s="652" t="s">
        <v>236</v>
      </c>
      <c r="O25" s="652" t="s">
        <v>120</v>
      </c>
      <c r="P25" s="652"/>
      <c r="Q25" s="92" t="s">
        <v>325</v>
      </c>
      <c r="R25" s="521">
        <v>2750</v>
      </c>
      <c r="S25" s="519"/>
      <c r="T25" s="522">
        <v>2750</v>
      </c>
      <c r="U25" s="523"/>
      <c r="V25" s="202">
        <f>SUM(R25-T25)</f>
        <v>0</v>
      </c>
      <c r="W25" s="37"/>
    </row>
    <row r="26" spans="1:23" s="11" customFormat="1" ht="12.75" customHeight="1">
      <c r="A26" s="32" t="s">
        <v>103</v>
      </c>
      <c r="B26" s="143" t="s">
        <v>199</v>
      </c>
      <c r="C26" s="142" t="s">
        <v>104</v>
      </c>
      <c r="D26" s="100" t="s">
        <v>337</v>
      </c>
      <c r="E26" s="524">
        <v>950</v>
      </c>
      <c r="F26" s="525"/>
      <c r="G26" s="201">
        <v>950</v>
      </c>
      <c r="H26" s="622">
        <v>0</v>
      </c>
      <c r="I26" s="623"/>
      <c r="J26" s="19"/>
      <c r="L26" s="19"/>
      <c r="M26" s="143" t="s">
        <v>199</v>
      </c>
      <c r="N26" s="632" t="s">
        <v>121</v>
      </c>
      <c r="O26" s="632" t="s">
        <v>120</v>
      </c>
      <c r="P26" s="632"/>
      <c r="Q26" s="93" t="s">
        <v>325</v>
      </c>
      <c r="R26" s="524">
        <v>1300</v>
      </c>
      <c r="S26" s="525"/>
      <c r="T26" s="528">
        <v>1300</v>
      </c>
      <c r="U26" s="529"/>
      <c r="V26" s="80">
        <f aca="true" t="shared" si="2" ref="V26:V31">SUM(R26-T26)</f>
        <v>0</v>
      </c>
      <c r="W26" s="19"/>
    </row>
    <row r="27" spans="1:23" s="11" customFormat="1" ht="12.75" customHeight="1">
      <c r="A27" s="648" t="s">
        <v>105</v>
      </c>
      <c r="B27" s="143" t="s">
        <v>199</v>
      </c>
      <c r="C27" s="142" t="s">
        <v>106</v>
      </c>
      <c r="D27" s="105" t="s">
        <v>338</v>
      </c>
      <c r="E27" s="524">
        <v>2000</v>
      </c>
      <c r="F27" s="525"/>
      <c r="G27" s="6">
        <v>2000</v>
      </c>
      <c r="H27" s="622">
        <v>0</v>
      </c>
      <c r="I27" s="623"/>
      <c r="J27" s="19"/>
      <c r="L27" s="19"/>
      <c r="M27" s="143" t="s">
        <v>199</v>
      </c>
      <c r="N27" s="632" t="s">
        <v>122</v>
      </c>
      <c r="O27" s="632" t="s">
        <v>123</v>
      </c>
      <c r="P27" s="632"/>
      <c r="Q27" s="89" t="s">
        <v>327</v>
      </c>
      <c r="R27" s="524">
        <v>2600</v>
      </c>
      <c r="S27" s="525"/>
      <c r="T27" s="528">
        <v>2600</v>
      </c>
      <c r="U27" s="529"/>
      <c r="V27" s="80">
        <f t="shared" si="2"/>
        <v>0</v>
      </c>
      <c r="W27" s="19"/>
    </row>
    <row r="28" spans="1:23" s="11" customFormat="1" ht="12.75" customHeight="1">
      <c r="A28" s="650"/>
      <c r="B28" s="220" t="s">
        <v>356</v>
      </c>
      <c r="C28" s="221" t="s">
        <v>107</v>
      </c>
      <c r="D28" s="106" t="s">
        <v>339</v>
      </c>
      <c r="E28" s="524">
        <v>1150</v>
      </c>
      <c r="F28" s="525"/>
      <c r="G28" s="213">
        <v>1150</v>
      </c>
      <c r="H28" s="622">
        <f t="shared" si="1"/>
        <v>0</v>
      </c>
      <c r="I28" s="623"/>
      <c r="J28" s="19"/>
      <c r="L28" s="19"/>
      <c r="M28" s="143" t="s">
        <v>199</v>
      </c>
      <c r="N28" s="632" t="s">
        <v>347</v>
      </c>
      <c r="O28" s="632" t="s">
        <v>52</v>
      </c>
      <c r="P28" s="632"/>
      <c r="Q28" s="89" t="s">
        <v>327</v>
      </c>
      <c r="R28" s="524">
        <v>1050</v>
      </c>
      <c r="S28" s="525"/>
      <c r="T28" s="528">
        <v>1050</v>
      </c>
      <c r="U28" s="529"/>
      <c r="V28" s="80">
        <v>0</v>
      </c>
      <c r="W28" s="19"/>
    </row>
    <row r="29" spans="1:23" s="11" customFormat="1" ht="12.75" customHeight="1" thickBot="1">
      <c r="A29" s="222"/>
      <c r="B29" s="223"/>
      <c r="C29" s="224"/>
      <c r="D29" s="225"/>
      <c r="E29" s="645"/>
      <c r="F29" s="533"/>
      <c r="G29" s="126"/>
      <c r="H29" s="618"/>
      <c r="I29" s="533"/>
      <c r="J29" s="20"/>
      <c r="L29" s="19"/>
      <c r="M29" s="143" t="s">
        <v>199</v>
      </c>
      <c r="N29" s="632" t="s">
        <v>124</v>
      </c>
      <c r="O29" s="632" t="s">
        <v>52</v>
      </c>
      <c r="P29" s="632"/>
      <c r="Q29" s="89" t="s">
        <v>327</v>
      </c>
      <c r="R29" s="524">
        <v>500</v>
      </c>
      <c r="S29" s="525"/>
      <c r="T29" s="528">
        <v>500</v>
      </c>
      <c r="U29" s="529"/>
      <c r="V29" s="80">
        <f t="shared" si="2"/>
        <v>0</v>
      </c>
      <c r="W29" s="19"/>
    </row>
    <row r="30" spans="1:23" s="11" customFormat="1" ht="12.75" customHeight="1" thickBot="1" thickTop="1">
      <c r="A30" s="26"/>
      <c r="B30" s="651" t="s">
        <v>210</v>
      </c>
      <c r="C30" s="544"/>
      <c r="D30" s="544"/>
      <c r="E30" s="643">
        <f>SUM(E16:F29)</f>
        <v>14650</v>
      </c>
      <c r="F30" s="543"/>
      <c r="G30" s="129">
        <f>SUM(G16:G29)</f>
        <v>12700</v>
      </c>
      <c r="H30" s="539">
        <f>SUM(H16:I29)</f>
        <v>1950</v>
      </c>
      <c r="I30" s="538"/>
      <c r="J30" s="39">
        <f>SUM(J16:J29)</f>
        <v>0</v>
      </c>
      <c r="L30" s="19"/>
      <c r="M30" s="143" t="s">
        <v>199</v>
      </c>
      <c r="N30" s="632" t="s">
        <v>125</v>
      </c>
      <c r="O30" s="632" t="s">
        <v>52</v>
      </c>
      <c r="P30" s="632"/>
      <c r="Q30" s="108" t="s">
        <v>341</v>
      </c>
      <c r="R30" s="524">
        <v>550</v>
      </c>
      <c r="S30" s="525"/>
      <c r="T30" s="528">
        <v>550</v>
      </c>
      <c r="U30" s="529"/>
      <c r="V30" s="80">
        <f t="shared" si="2"/>
        <v>0</v>
      </c>
      <c r="W30" s="19"/>
    </row>
    <row r="31" spans="12:23" s="11" customFormat="1" ht="12.75" customHeight="1">
      <c r="L31" s="40"/>
      <c r="M31" s="143" t="s">
        <v>199</v>
      </c>
      <c r="N31" s="632" t="s">
        <v>126</v>
      </c>
      <c r="O31" s="632" t="s">
        <v>52</v>
      </c>
      <c r="P31" s="632"/>
      <c r="Q31" s="89" t="s">
        <v>327</v>
      </c>
      <c r="R31" s="524">
        <v>1150</v>
      </c>
      <c r="S31" s="525"/>
      <c r="T31" s="528">
        <v>1150</v>
      </c>
      <c r="U31" s="529"/>
      <c r="V31" s="80">
        <f t="shared" si="2"/>
        <v>0</v>
      </c>
      <c r="W31" s="19"/>
    </row>
    <row r="32" spans="1:23" s="11" customFormat="1" ht="12.75" customHeight="1" thickBot="1">
      <c r="A32" s="25" t="s">
        <v>221</v>
      </c>
      <c r="D32" s="139"/>
      <c r="E32" s="139"/>
      <c r="F32" s="140"/>
      <c r="G32" s="140"/>
      <c r="H32" s="4"/>
      <c r="I32" s="4"/>
      <c r="L32" s="45"/>
      <c r="M32" s="17"/>
      <c r="N32" s="534"/>
      <c r="O32" s="534"/>
      <c r="P32" s="534"/>
      <c r="Q32" s="226"/>
      <c r="R32" s="532"/>
      <c r="S32" s="533"/>
      <c r="T32" s="530"/>
      <c r="U32" s="531"/>
      <c r="V32" s="209"/>
      <c r="W32" s="20"/>
    </row>
    <row r="33" spans="1:23" s="11" customFormat="1" ht="12.75" customHeight="1" thickBot="1" thickTop="1">
      <c r="A33" s="36" t="s">
        <v>47</v>
      </c>
      <c r="B33" s="505" t="s">
        <v>48</v>
      </c>
      <c r="C33" s="506"/>
      <c r="D33" s="507"/>
      <c r="E33" s="508" t="s">
        <v>250</v>
      </c>
      <c r="F33" s="509"/>
      <c r="G33" s="5" t="s">
        <v>217</v>
      </c>
      <c r="H33" s="510" t="s">
        <v>249</v>
      </c>
      <c r="I33" s="511"/>
      <c r="J33" s="36" t="s">
        <v>349</v>
      </c>
      <c r="L33" s="26"/>
      <c r="M33" s="26"/>
      <c r="N33" s="544" t="s">
        <v>204</v>
      </c>
      <c r="O33" s="544"/>
      <c r="P33" s="544"/>
      <c r="Q33" s="145"/>
      <c r="R33" s="636">
        <f>SUM(R25:S32)</f>
        <v>9900</v>
      </c>
      <c r="S33" s="538"/>
      <c r="T33" s="540">
        <f>SUM(T25:U32)</f>
        <v>9900</v>
      </c>
      <c r="U33" s="541"/>
      <c r="V33" s="194">
        <f>SUM(V25:V32)</f>
        <v>0</v>
      </c>
      <c r="W33" s="39">
        <f>SUM(W25:W32)</f>
        <v>0</v>
      </c>
    </row>
    <row r="34" spans="1:10" s="11" customFormat="1" ht="12.75" customHeight="1">
      <c r="A34" s="34"/>
      <c r="B34" s="143" t="s">
        <v>199</v>
      </c>
      <c r="C34" s="189" t="s">
        <v>235</v>
      </c>
      <c r="D34" s="92" t="s">
        <v>340</v>
      </c>
      <c r="E34" s="521">
        <v>2000</v>
      </c>
      <c r="F34" s="519"/>
      <c r="G34" s="127">
        <v>2000</v>
      </c>
      <c r="H34" s="637">
        <f>SUM(E34-G34)</f>
        <v>0</v>
      </c>
      <c r="I34" s="638"/>
      <c r="J34" s="37"/>
    </row>
    <row r="35" spans="1:10" s="11" customFormat="1" ht="12.75" customHeight="1">
      <c r="A35" s="16"/>
      <c r="B35" s="143" t="s">
        <v>199</v>
      </c>
      <c r="C35" s="114" t="s">
        <v>291</v>
      </c>
      <c r="D35" s="93" t="s">
        <v>340</v>
      </c>
      <c r="E35" s="524">
        <v>900</v>
      </c>
      <c r="F35" s="525"/>
      <c r="G35" s="122">
        <v>900</v>
      </c>
      <c r="H35" s="622">
        <f>SUM(E35-G35)</f>
        <v>0</v>
      </c>
      <c r="I35" s="623"/>
      <c r="J35" s="19"/>
    </row>
    <row r="36" spans="1:10" s="11" customFormat="1" ht="12.75" customHeight="1">
      <c r="A36" s="16"/>
      <c r="B36" s="143" t="s">
        <v>199</v>
      </c>
      <c r="C36" s="114" t="s">
        <v>292</v>
      </c>
      <c r="D36" s="107" t="s">
        <v>340</v>
      </c>
      <c r="E36" s="524">
        <v>1350</v>
      </c>
      <c r="F36" s="525"/>
      <c r="G36" s="122">
        <v>1350</v>
      </c>
      <c r="H36" s="622">
        <f>SUM(E36-G36)</f>
        <v>0</v>
      </c>
      <c r="I36" s="623"/>
      <c r="J36" s="19"/>
    </row>
    <row r="37" spans="1:12" s="11" customFormat="1" ht="12.75" customHeight="1" thickBot="1">
      <c r="A37" s="45"/>
      <c r="B37" s="177"/>
      <c r="C37" s="178"/>
      <c r="D37" s="178"/>
      <c r="E37" s="532"/>
      <c r="F37" s="533"/>
      <c r="G37" s="126"/>
      <c r="H37" s="646"/>
      <c r="I37" s="647"/>
      <c r="J37" s="20"/>
      <c r="L37" s="135" t="s">
        <v>0</v>
      </c>
    </row>
    <row r="38" spans="1:12" s="135" customFormat="1" ht="12.75" customHeight="1" thickBot="1" thickTop="1">
      <c r="A38" s="26"/>
      <c r="B38" s="179"/>
      <c r="C38" s="180" t="s">
        <v>209</v>
      </c>
      <c r="D38" s="181"/>
      <c r="E38" s="537">
        <f>SUM(E34:F37)</f>
        <v>4250</v>
      </c>
      <c r="F38" s="538"/>
      <c r="G38" s="129">
        <f>SUM(G34:G37)</f>
        <v>4250</v>
      </c>
      <c r="H38" s="633">
        <f>SUM(H34:I37)</f>
        <v>0</v>
      </c>
      <c r="I38" s="634"/>
      <c r="J38" s="39">
        <f>SUM(J34:J37)</f>
        <v>0</v>
      </c>
      <c r="L38" s="135" t="s">
        <v>320</v>
      </c>
    </row>
    <row r="39" spans="3:12" ht="12.75" customHeight="1">
      <c r="C39" s="41"/>
      <c r="D39" s="41"/>
      <c r="E39" s="41"/>
      <c r="F39" s="41"/>
      <c r="G39" s="41"/>
      <c r="L39" s="135" t="s">
        <v>359</v>
      </c>
    </row>
    <row r="40" spans="3:12" ht="12.75" customHeight="1">
      <c r="C40" s="41"/>
      <c r="D40" s="41"/>
      <c r="E40" s="41"/>
      <c r="F40" s="41"/>
      <c r="G40" s="41"/>
      <c r="L40" s="135" t="s">
        <v>362</v>
      </c>
    </row>
    <row r="41" ht="12.75" customHeight="1"/>
    <row r="42" ht="12.75" customHeight="1"/>
    <row r="43" ht="12.75" customHeight="1"/>
  </sheetData>
  <sheetProtection/>
  <mergeCells count="155">
    <mergeCell ref="F1:T1"/>
    <mergeCell ref="T6:U6"/>
    <mergeCell ref="R6:S6"/>
    <mergeCell ref="T10:U10"/>
    <mergeCell ref="T8:U8"/>
    <mergeCell ref="T9:U9"/>
    <mergeCell ref="H9:I9"/>
    <mergeCell ref="H10:I10"/>
    <mergeCell ref="H6:I6"/>
    <mergeCell ref="H7:I7"/>
    <mergeCell ref="A2:B2"/>
    <mergeCell ref="V2:W2"/>
    <mergeCell ref="A3:B3"/>
    <mergeCell ref="C3:G3"/>
    <mergeCell ref="J3:S3"/>
    <mergeCell ref="T3:U3"/>
    <mergeCell ref="V3:W3"/>
    <mergeCell ref="J2:M2"/>
    <mergeCell ref="O2:S2"/>
    <mergeCell ref="D2:G2"/>
    <mergeCell ref="T7:U7"/>
    <mergeCell ref="E9:F9"/>
    <mergeCell ref="E10:F10"/>
    <mergeCell ref="E11:F11"/>
    <mergeCell ref="E8:F8"/>
    <mergeCell ref="E7:F7"/>
    <mergeCell ref="T11:U11"/>
    <mergeCell ref="R11:S11"/>
    <mergeCell ref="N11:P11"/>
    <mergeCell ref="B6:D6"/>
    <mergeCell ref="E6:F6"/>
    <mergeCell ref="H8:I8"/>
    <mergeCell ref="R10:S10"/>
    <mergeCell ref="R8:S8"/>
    <mergeCell ref="R9:S9"/>
    <mergeCell ref="M6:Q6"/>
    <mergeCell ref="R20:S20"/>
    <mergeCell ref="E17:F17"/>
    <mergeCell ref="N7:P7"/>
    <mergeCell ref="R7:S7"/>
    <mergeCell ref="R13:S13"/>
    <mergeCell ref="N14:P14"/>
    <mergeCell ref="N10:P10"/>
    <mergeCell ref="N8:P8"/>
    <mergeCell ref="E16:F16"/>
    <mergeCell ref="H11:I11"/>
    <mergeCell ref="T13:U13"/>
    <mergeCell ref="H15:I15"/>
    <mergeCell ref="H16:I16"/>
    <mergeCell ref="E12:F12"/>
    <mergeCell ref="T16:U16"/>
    <mergeCell ref="T12:U12"/>
    <mergeCell ref="T15:U15"/>
    <mergeCell ref="T14:U14"/>
    <mergeCell ref="H12:I12"/>
    <mergeCell ref="B15:D15"/>
    <mergeCell ref="E15:F15"/>
    <mergeCell ref="R16:S16"/>
    <mergeCell ref="R14:S14"/>
    <mergeCell ref="R12:S12"/>
    <mergeCell ref="N9:P9"/>
    <mergeCell ref="N12:P12"/>
    <mergeCell ref="N13:P13"/>
    <mergeCell ref="N15:P15"/>
    <mergeCell ref="R15:S15"/>
    <mergeCell ref="H17:I17"/>
    <mergeCell ref="H18:I18"/>
    <mergeCell ref="H19:I19"/>
    <mergeCell ref="N18:P18"/>
    <mergeCell ref="N17:P17"/>
    <mergeCell ref="T31:U31"/>
    <mergeCell ref="R26:S26"/>
    <mergeCell ref="T26:U26"/>
    <mergeCell ref="N29:P29"/>
    <mergeCell ref="R29:S29"/>
    <mergeCell ref="R18:S18"/>
    <mergeCell ref="T18:U18"/>
    <mergeCell ref="N30:P30"/>
    <mergeCell ref="N31:P31"/>
    <mergeCell ref="E18:F18"/>
    <mergeCell ref="N19:P19"/>
    <mergeCell ref="T21:U21"/>
    <mergeCell ref="R27:S27"/>
    <mergeCell ref="T27:U27"/>
    <mergeCell ref="N21:P21"/>
    <mergeCell ref="R33:S33"/>
    <mergeCell ref="R31:S31"/>
    <mergeCell ref="N16:P16"/>
    <mergeCell ref="T20:U20"/>
    <mergeCell ref="R19:S19"/>
    <mergeCell ref="T19:U19"/>
    <mergeCell ref="T29:U29"/>
    <mergeCell ref="T28:U28"/>
    <mergeCell ref="R17:S17"/>
    <mergeCell ref="T17:U17"/>
    <mergeCell ref="E23:F23"/>
    <mergeCell ref="E24:F24"/>
    <mergeCell ref="H20:I20"/>
    <mergeCell ref="H21:I21"/>
    <mergeCell ref="T33:U33"/>
    <mergeCell ref="R30:S30"/>
    <mergeCell ref="T30:U30"/>
    <mergeCell ref="R32:S32"/>
    <mergeCell ref="T32:U32"/>
    <mergeCell ref="N33:P33"/>
    <mergeCell ref="H33:I33"/>
    <mergeCell ref="R24:S24"/>
    <mergeCell ref="T24:U24"/>
    <mergeCell ref="N25:P25"/>
    <mergeCell ref="T25:U25"/>
    <mergeCell ref="R25:S25"/>
    <mergeCell ref="H28:I28"/>
    <mergeCell ref="H29:I29"/>
    <mergeCell ref="R28:S28"/>
    <mergeCell ref="M24:Q24"/>
    <mergeCell ref="A19:A24"/>
    <mergeCell ref="B30:D30"/>
    <mergeCell ref="A27:A28"/>
    <mergeCell ref="E19:F19"/>
    <mergeCell ref="E25:F25"/>
    <mergeCell ref="N26:P26"/>
    <mergeCell ref="N20:P20"/>
    <mergeCell ref="E20:F20"/>
    <mergeCell ref="E21:F21"/>
    <mergeCell ref="E22:F22"/>
    <mergeCell ref="E36:F36"/>
    <mergeCell ref="N32:P32"/>
    <mergeCell ref="R21:S21"/>
    <mergeCell ref="N28:P28"/>
    <mergeCell ref="N27:P27"/>
    <mergeCell ref="H37:I37"/>
    <mergeCell ref="E37:F37"/>
    <mergeCell ref="E28:F28"/>
    <mergeCell ref="E26:F26"/>
    <mergeCell ref="E27:F27"/>
    <mergeCell ref="H38:I38"/>
    <mergeCell ref="H22:I22"/>
    <mergeCell ref="H23:I23"/>
    <mergeCell ref="H24:I24"/>
    <mergeCell ref="H25:I25"/>
    <mergeCell ref="H26:I26"/>
    <mergeCell ref="H27:I27"/>
    <mergeCell ref="H36:I36"/>
    <mergeCell ref="H35:I35"/>
    <mergeCell ref="H30:I30"/>
    <mergeCell ref="E38:F38"/>
    <mergeCell ref="B33:D33"/>
    <mergeCell ref="E34:F34"/>
    <mergeCell ref="E35:F35"/>
    <mergeCell ref="E30:F30"/>
    <mergeCell ref="H2:I2"/>
    <mergeCell ref="H3:I3"/>
    <mergeCell ref="H34:I34"/>
    <mergeCell ref="E29:F29"/>
    <mergeCell ref="E33:F33"/>
  </mergeCells>
  <printOptions horizontalCentered="1"/>
  <pageMargins left="0.4724409448818898" right="0.35433070866141736" top="0.4330708661417323" bottom="0.1968503937007874" header="0.15748031496062992" footer="0.1968503937007874"/>
  <pageSetup fitToHeight="1" fitToWidth="1" horizontalDpi="300" verticalDpi="300" orientation="landscape" paperSize="9" r:id="rId1"/>
  <headerFooter alignWithMargins="0">
    <oddHeader>&amp;C&amp;"ＭＳ Ｐゴシック,太字"&amp;14
</oddHeader>
    <oddFooter>&amp;L&amp;8　　　　　　　　　　　　　　　　　　　　　      ※C…中日､N…日経､G…岐阜､A…朝日､M…毎日､Y…読売を含みます&amp;R㈱中日岐阜サービスセンター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Z46"/>
  <sheetViews>
    <sheetView view="pageBreakPreview" zoomScaleSheetLayoutView="100" zoomScalePageLayoutView="0" workbookViewId="0" topLeftCell="A1">
      <selection activeCell="R7" sqref="R7:S7"/>
    </sheetView>
  </sheetViews>
  <sheetFormatPr defaultColWidth="9.00390625" defaultRowHeight="13.5"/>
  <cols>
    <col min="1" max="1" width="9.00390625" style="41" customWidth="1"/>
    <col min="2" max="2" width="2.125" style="41" customWidth="1"/>
    <col min="3" max="3" width="11.875" style="170" customWidth="1"/>
    <col min="4" max="4" width="2.125" style="171" customWidth="1"/>
    <col min="5" max="5" width="5.125" style="171" customWidth="1"/>
    <col min="6" max="6" width="5.125" style="172" customWidth="1"/>
    <col min="7" max="7" width="9.625" style="172" customWidth="1"/>
    <col min="8" max="8" width="8.00390625" style="41" customWidth="1"/>
    <col min="9" max="9" width="2.125" style="41" customWidth="1"/>
    <col min="10" max="10" width="10.875" style="41" customWidth="1"/>
    <col min="11" max="11" width="2.125" style="41" customWidth="1"/>
    <col min="12" max="12" width="8.875" style="41" customWidth="1"/>
    <col min="13" max="13" width="2.125" style="41" customWidth="1"/>
    <col min="14" max="14" width="5.625" style="41" customWidth="1"/>
    <col min="15" max="15" width="3.00390625" style="41" customWidth="1"/>
    <col min="16" max="16" width="4.50390625" style="41" customWidth="1"/>
    <col min="17" max="17" width="2.125" style="41" customWidth="1"/>
    <col min="18" max="18" width="7.75390625" style="41" customWidth="1"/>
    <col min="19" max="19" width="2.125" style="41" customWidth="1"/>
    <col min="20" max="20" width="5.00390625" style="41" customWidth="1"/>
    <col min="21" max="21" width="5.125" style="41" customWidth="1"/>
    <col min="22" max="22" width="9.75390625" style="41" customWidth="1"/>
    <col min="23" max="23" width="10.875" style="41" customWidth="1"/>
    <col min="24" max="24" width="8.25390625" style="41" customWidth="1"/>
    <col min="25" max="25" width="2.875" style="41" bestFit="1" customWidth="1"/>
    <col min="26" max="26" width="5.625" style="41" bestFit="1" customWidth="1"/>
    <col min="27" max="16384" width="9.00390625" style="41" customWidth="1"/>
  </cols>
  <sheetData>
    <row r="1" spans="4:23" s="256" customFormat="1" ht="21">
      <c r="D1" s="257"/>
      <c r="E1" s="257"/>
      <c r="F1" s="624" t="s">
        <v>488</v>
      </c>
      <c r="G1" s="624"/>
      <c r="H1" s="624"/>
      <c r="I1" s="624"/>
      <c r="J1" s="624"/>
      <c r="K1" s="624"/>
      <c r="L1" s="624"/>
      <c r="M1" s="624"/>
      <c r="N1" s="624"/>
      <c r="O1" s="624"/>
      <c r="P1" s="624"/>
      <c r="Q1" s="624"/>
      <c r="R1" s="624"/>
      <c r="S1" s="624"/>
      <c r="T1" s="624"/>
      <c r="W1" s="407">
        <v>43259</v>
      </c>
    </row>
    <row r="2" spans="1:26" s="1" customFormat="1" ht="35.25" customHeight="1">
      <c r="A2" s="497" t="s">
        <v>49</v>
      </c>
      <c r="B2" s="498"/>
      <c r="C2" s="121" t="s">
        <v>218</v>
      </c>
      <c r="D2" s="619"/>
      <c r="E2" s="620"/>
      <c r="F2" s="620"/>
      <c r="G2" s="621"/>
      <c r="H2" s="488" t="s">
        <v>219</v>
      </c>
      <c r="I2" s="419"/>
      <c r="J2" s="562"/>
      <c r="K2" s="562"/>
      <c r="L2" s="562"/>
      <c r="M2" s="562"/>
      <c r="N2" s="134" t="s">
        <v>231</v>
      </c>
      <c r="O2" s="562"/>
      <c r="P2" s="562"/>
      <c r="Q2" s="562"/>
      <c r="R2" s="562"/>
      <c r="S2" s="563"/>
      <c r="T2" s="118" t="s">
        <v>348</v>
      </c>
      <c r="U2" s="128"/>
      <c r="V2" s="610"/>
      <c r="W2" s="611"/>
      <c r="X2" s="44"/>
      <c r="Y2" s="135"/>
      <c r="Z2" s="136"/>
    </row>
    <row r="3" spans="1:26" s="1" customFormat="1" ht="35.25" customHeight="1">
      <c r="A3" s="497" t="s">
        <v>243</v>
      </c>
      <c r="B3" s="498"/>
      <c r="C3" s="488"/>
      <c r="D3" s="489"/>
      <c r="E3" s="489"/>
      <c r="F3" s="489"/>
      <c r="G3" s="419"/>
      <c r="H3" s="500" t="s">
        <v>313</v>
      </c>
      <c r="I3" s="501"/>
      <c r="J3" s="489"/>
      <c r="K3" s="489"/>
      <c r="L3" s="489"/>
      <c r="M3" s="489"/>
      <c r="N3" s="489"/>
      <c r="O3" s="489"/>
      <c r="P3" s="489"/>
      <c r="Q3" s="489"/>
      <c r="R3" s="489"/>
      <c r="S3" s="419"/>
      <c r="T3" s="497" t="s">
        <v>46</v>
      </c>
      <c r="U3" s="498"/>
      <c r="V3" s="612">
        <f>SUM(J26,J16,J43,W17,W26)</f>
        <v>0</v>
      </c>
      <c r="W3" s="613"/>
      <c r="X3" s="44"/>
      <c r="Y3" s="135"/>
      <c r="Z3" s="136"/>
    </row>
    <row r="4" spans="25:26" ht="9.75" customHeight="1">
      <c r="Y4" s="173"/>
      <c r="Z4" s="174"/>
    </row>
    <row r="5" spans="1:26" ht="17.25" customHeight="1" thickBot="1">
      <c r="A5" s="25" t="s">
        <v>223</v>
      </c>
      <c r="B5" s="11"/>
      <c r="C5" s="11"/>
      <c r="D5" s="139"/>
      <c r="E5" s="139"/>
      <c r="F5" s="140"/>
      <c r="G5" s="140"/>
      <c r="H5" s="4"/>
      <c r="I5" s="4"/>
      <c r="J5" s="11"/>
      <c r="K5" s="11"/>
      <c r="L5" s="25" t="s">
        <v>134</v>
      </c>
      <c r="M5" s="25"/>
      <c r="N5" s="25"/>
      <c r="O5" s="11"/>
      <c r="P5" s="11"/>
      <c r="Q5" s="139"/>
      <c r="R5" s="139"/>
      <c r="S5" s="140"/>
      <c r="T5" s="140"/>
      <c r="U5" s="86"/>
      <c r="V5" s="141"/>
      <c r="W5" s="381" t="str">
        <f>'第四週'!$U$5</f>
        <v>平成30年後期（8月1日以降）Ⅲ</v>
      </c>
      <c r="X5" s="139"/>
      <c r="Y5" s="173"/>
      <c r="Z5" s="174"/>
    </row>
    <row r="6" spans="1:26" s="11" customFormat="1" ht="17.25" customHeight="1">
      <c r="A6" s="36" t="s">
        <v>47</v>
      </c>
      <c r="B6" s="505" t="s">
        <v>48</v>
      </c>
      <c r="C6" s="506"/>
      <c r="D6" s="507"/>
      <c r="E6" s="508" t="s">
        <v>250</v>
      </c>
      <c r="F6" s="509"/>
      <c r="G6" s="5" t="s">
        <v>217</v>
      </c>
      <c r="H6" s="510" t="s">
        <v>249</v>
      </c>
      <c r="I6" s="511"/>
      <c r="J6" s="36" t="s">
        <v>349</v>
      </c>
      <c r="L6" s="36" t="s">
        <v>47</v>
      </c>
      <c r="M6" s="505" t="s">
        <v>48</v>
      </c>
      <c r="N6" s="506"/>
      <c r="O6" s="506"/>
      <c r="P6" s="506"/>
      <c r="Q6" s="512"/>
      <c r="R6" s="513" t="s">
        <v>250</v>
      </c>
      <c r="S6" s="509"/>
      <c r="T6" s="514" t="s">
        <v>217</v>
      </c>
      <c r="U6" s="515"/>
      <c r="V6" s="7" t="s">
        <v>249</v>
      </c>
      <c r="W6" s="36" t="s">
        <v>349</v>
      </c>
      <c r="Y6" s="27"/>
      <c r="Z6" s="138"/>
    </row>
    <row r="7" spans="1:26" s="11" customFormat="1" ht="17.25" customHeight="1">
      <c r="A7" s="227"/>
      <c r="B7" s="143"/>
      <c r="C7" s="189" t="s">
        <v>127</v>
      </c>
      <c r="D7" s="92" t="s">
        <v>325</v>
      </c>
      <c r="E7" s="521">
        <v>6250</v>
      </c>
      <c r="F7" s="519"/>
      <c r="G7" s="124">
        <v>4450</v>
      </c>
      <c r="H7" s="518">
        <f aca="true" t="shared" si="0" ref="H7:H12">SUM(E7-G7)</f>
        <v>1800</v>
      </c>
      <c r="I7" s="519"/>
      <c r="J7" s="37"/>
      <c r="L7" s="228"/>
      <c r="M7" s="176" t="s">
        <v>214</v>
      </c>
      <c r="N7" s="652" t="s">
        <v>238</v>
      </c>
      <c r="O7" s="652" t="s">
        <v>120</v>
      </c>
      <c r="P7" s="652"/>
      <c r="Q7" s="110" t="s">
        <v>327</v>
      </c>
      <c r="R7" s="521">
        <v>11300</v>
      </c>
      <c r="S7" s="519"/>
      <c r="T7" s="522">
        <v>9050</v>
      </c>
      <c r="U7" s="523"/>
      <c r="V7" s="83">
        <f>SUM(R7-T7)</f>
        <v>2250</v>
      </c>
      <c r="W7" s="37"/>
      <c r="Y7" s="27"/>
      <c r="Z7" s="138"/>
    </row>
    <row r="8" spans="1:26" s="11" customFormat="1" ht="17.25" customHeight="1">
      <c r="A8" s="229"/>
      <c r="B8" s="143"/>
      <c r="C8" s="114" t="s">
        <v>128</v>
      </c>
      <c r="D8" s="93" t="s">
        <v>325</v>
      </c>
      <c r="E8" s="524">
        <v>10450</v>
      </c>
      <c r="F8" s="525"/>
      <c r="G8" s="125">
        <v>5750</v>
      </c>
      <c r="H8" s="526">
        <f t="shared" si="0"/>
        <v>4700</v>
      </c>
      <c r="I8" s="525"/>
      <c r="J8" s="19"/>
      <c r="L8" s="125"/>
      <c r="M8" s="150"/>
      <c r="N8" s="632" t="s">
        <v>135</v>
      </c>
      <c r="O8" s="632" t="s">
        <v>120</v>
      </c>
      <c r="P8" s="632"/>
      <c r="Q8" s="93" t="s">
        <v>325</v>
      </c>
      <c r="R8" s="524">
        <v>2800</v>
      </c>
      <c r="S8" s="525"/>
      <c r="T8" s="528">
        <v>2300</v>
      </c>
      <c r="U8" s="529"/>
      <c r="V8" s="87">
        <f>SUM(R8-T8)</f>
        <v>500</v>
      </c>
      <c r="W8" s="19"/>
      <c r="Y8" s="27"/>
      <c r="Z8" s="138"/>
    </row>
    <row r="9" spans="1:26" s="11" customFormat="1" ht="17.25" customHeight="1">
      <c r="A9" s="19"/>
      <c r="B9" s="143"/>
      <c r="C9" s="142" t="s">
        <v>129</v>
      </c>
      <c r="D9" s="93" t="s">
        <v>325</v>
      </c>
      <c r="E9" s="524">
        <v>3950</v>
      </c>
      <c r="F9" s="525"/>
      <c r="G9" s="125">
        <v>2700</v>
      </c>
      <c r="H9" s="526">
        <f t="shared" si="0"/>
        <v>1250</v>
      </c>
      <c r="I9" s="525"/>
      <c r="J9" s="19"/>
      <c r="L9" s="125"/>
      <c r="M9" s="157"/>
      <c r="N9" s="632" t="s">
        <v>136</v>
      </c>
      <c r="O9" s="632" t="s">
        <v>120</v>
      </c>
      <c r="P9" s="632"/>
      <c r="Q9" s="93" t="s">
        <v>325</v>
      </c>
      <c r="R9" s="524">
        <v>2600</v>
      </c>
      <c r="S9" s="525"/>
      <c r="T9" s="528">
        <v>1900</v>
      </c>
      <c r="U9" s="529"/>
      <c r="V9" s="87">
        <f aca="true" t="shared" si="1" ref="V9:V16">SUM(R9-T9)</f>
        <v>700</v>
      </c>
      <c r="W9" s="19"/>
      <c r="Y9" s="27"/>
      <c r="Z9" s="138"/>
    </row>
    <row r="10" spans="1:26" s="11" customFormat="1" ht="17.25" customHeight="1">
      <c r="A10" s="19"/>
      <c r="B10" s="143"/>
      <c r="C10" s="114" t="s">
        <v>130</v>
      </c>
      <c r="D10" s="93" t="s">
        <v>325</v>
      </c>
      <c r="E10" s="524">
        <v>4300</v>
      </c>
      <c r="F10" s="525"/>
      <c r="G10" s="125">
        <v>2900</v>
      </c>
      <c r="H10" s="526">
        <f t="shared" si="0"/>
        <v>1400</v>
      </c>
      <c r="I10" s="525"/>
      <c r="J10" s="19"/>
      <c r="L10" s="125"/>
      <c r="M10" s="150"/>
      <c r="N10" s="632" t="s">
        <v>137</v>
      </c>
      <c r="O10" s="632" t="s">
        <v>120</v>
      </c>
      <c r="P10" s="632"/>
      <c r="Q10" s="93" t="s">
        <v>325</v>
      </c>
      <c r="R10" s="524">
        <v>2800</v>
      </c>
      <c r="S10" s="525"/>
      <c r="T10" s="528">
        <v>1700</v>
      </c>
      <c r="U10" s="529"/>
      <c r="V10" s="87">
        <f t="shared" si="1"/>
        <v>1100</v>
      </c>
      <c r="W10" s="19"/>
      <c r="Y10" s="27"/>
      <c r="Z10" s="138"/>
    </row>
    <row r="11" spans="1:26" s="11" customFormat="1" ht="17.25" customHeight="1">
      <c r="A11" s="230"/>
      <c r="B11" s="143" t="s">
        <v>199</v>
      </c>
      <c r="C11" s="142" t="s">
        <v>131</v>
      </c>
      <c r="D11" s="93" t="s">
        <v>325</v>
      </c>
      <c r="E11" s="524">
        <v>2500</v>
      </c>
      <c r="F11" s="525"/>
      <c r="G11" s="81">
        <v>1650</v>
      </c>
      <c r="H11" s="526">
        <f t="shared" si="0"/>
        <v>850</v>
      </c>
      <c r="I11" s="525"/>
      <c r="J11" s="19"/>
      <c r="L11" s="125"/>
      <c r="M11" s="150"/>
      <c r="N11" s="632" t="s">
        <v>138</v>
      </c>
      <c r="O11" s="632" t="s">
        <v>120</v>
      </c>
      <c r="P11" s="632"/>
      <c r="Q11" s="93" t="s">
        <v>325</v>
      </c>
      <c r="R11" s="524">
        <v>5750</v>
      </c>
      <c r="S11" s="525"/>
      <c r="T11" s="528">
        <v>4100</v>
      </c>
      <c r="U11" s="529"/>
      <c r="V11" s="87">
        <f t="shared" si="1"/>
        <v>1650</v>
      </c>
      <c r="W11" s="19"/>
      <c r="Y11" s="27"/>
      <c r="Z11" s="138"/>
    </row>
    <row r="12" spans="1:26" s="11" customFormat="1" ht="17.25" customHeight="1">
      <c r="A12" s="16"/>
      <c r="B12" s="143"/>
      <c r="C12" s="142" t="s">
        <v>132</v>
      </c>
      <c r="D12" s="93" t="s">
        <v>325</v>
      </c>
      <c r="E12" s="524">
        <v>2650</v>
      </c>
      <c r="F12" s="525"/>
      <c r="G12" s="125">
        <v>1850</v>
      </c>
      <c r="H12" s="526">
        <f t="shared" si="0"/>
        <v>800</v>
      </c>
      <c r="I12" s="525"/>
      <c r="J12" s="19"/>
      <c r="L12" s="125"/>
      <c r="M12" s="150"/>
      <c r="N12" s="632" t="s">
        <v>139</v>
      </c>
      <c r="O12" s="632" t="s">
        <v>120</v>
      </c>
      <c r="P12" s="632"/>
      <c r="Q12" s="93" t="s">
        <v>325</v>
      </c>
      <c r="R12" s="524">
        <v>1650</v>
      </c>
      <c r="S12" s="525"/>
      <c r="T12" s="528">
        <v>1100</v>
      </c>
      <c r="U12" s="529"/>
      <c r="V12" s="87">
        <f t="shared" si="1"/>
        <v>550</v>
      </c>
      <c r="W12" s="19"/>
      <c r="Y12" s="27"/>
      <c r="Z12" s="138"/>
    </row>
    <row r="13" spans="1:26" s="11" customFormat="1" ht="17.25" customHeight="1">
      <c r="A13" s="16"/>
      <c r="B13" s="16"/>
      <c r="C13" s="114"/>
      <c r="D13" s="212"/>
      <c r="E13" s="524"/>
      <c r="F13" s="525"/>
      <c r="G13" s="125"/>
      <c r="H13" s="655"/>
      <c r="I13" s="656"/>
      <c r="J13" s="19"/>
      <c r="L13" s="32" t="s">
        <v>140</v>
      </c>
      <c r="M13" s="143"/>
      <c r="N13" s="632" t="s">
        <v>141</v>
      </c>
      <c r="O13" s="632" t="s">
        <v>120</v>
      </c>
      <c r="P13" s="632"/>
      <c r="Q13" s="93" t="s">
        <v>325</v>
      </c>
      <c r="R13" s="524">
        <v>2150</v>
      </c>
      <c r="S13" s="525"/>
      <c r="T13" s="528">
        <v>1850</v>
      </c>
      <c r="U13" s="529"/>
      <c r="V13" s="87">
        <f t="shared" si="1"/>
        <v>300</v>
      </c>
      <c r="W13" s="19"/>
      <c r="Y13" s="27"/>
      <c r="Z13" s="138"/>
    </row>
    <row r="14" spans="1:26" s="11" customFormat="1" ht="17.25" customHeight="1">
      <c r="A14" s="16"/>
      <c r="B14" s="16"/>
      <c r="C14" s="114"/>
      <c r="D14" s="212"/>
      <c r="E14" s="524"/>
      <c r="F14" s="525"/>
      <c r="G14" s="125"/>
      <c r="H14" s="655"/>
      <c r="I14" s="656"/>
      <c r="J14" s="19"/>
      <c r="L14" s="231"/>
      <c r="M14" s="143" t="s">
        <v>215</v>
      </c>
      <c r="N14" s="632" t="s">
        <v>142</v>
      </c>
      <c r="O14" s="632" t="s">
        <v>120</v>
      </c>
      <c r="P14" s="632"/>
      <c r="Q14" s="93" t="s">
        <v>325</v>
      </c>
      <c r="R14" s="524">
        <v>2500</v>
      </c>
      <c r="S14" s="525"/>
      <c r="T14" s="528">
        <v>1600</v>
      </c>
      <c r="U14" s="529"/>
      <c r="V14" s="87">
        <f t="shared" si="1"/>
        <v>900</v>
      </c>
      <c r="W14" s="19"/>
      <c r="Y14" s="27"/>
      <c r="Z14" s="138"/>
    </row>
    <row r="15" spans="1:26" s="11" customFormat="1" ht="17.25" customHeight="1" thickBot="1">
      <c r="A15" s="17"/>
      <c r="B15" s="232"/>
      <c r="C15" s="184"/>
      <c r="D15" s="18"/>
      <c r="E15" s="532"/>
      <c r="F15" s="533"/>
      <c r="G15" s="126"/>
      <c r="H15" s="616"/>
      <c r="I15" s="617"/>
      <c r="J15" s="20"/>
      <c r="K15" s="42"/>
      <c r="L15" s="231"/>
      <c r="M15" s="143" t="s">
        <v>215</v>
      </c>
      <c r="N15" s="632" t="s">
        <v>143</v>
      </c>
      <c r="O15" s="632" t="s">
        <v>120</v>
      </c>
      <c r="P15" s="632"/>
      <c r="Q15" s="93" t="s">
        <v>325</v>
      </c>
      <c r="R15" s="524">
        <v>3700</v>
      </c>
      <c r="S15" s="525"/>
      <c r="T15" s="528">
        <v>2600</v>
      </c>
      <c r="U15" s="529"/>
      <c r="V15" s="87">
        <f t="shared" si="1"/>
        <v>1100</v>
      </c>
      <c r="W15" s="19"/>
      <c r="Y15" s="27"/>
      <c r="Z15" s="138"/>
    </row>
    <row r="16" spans="1:26" s="11" customFormat="1" ht="17.25" customHeight="1" thickBot="1" thickTop="1">
      <c r="A16" s="26"/>
      <c r="B16" s="179"/>
      <c r="C16" s="180" t="s">
        <v>207</v>
      </c>
      <c r="D16" s="181"/>
      <c r="E16" s="537">
        <f>SUM(E7:F15)</f>
        <v>30100</v>
      </c>
      <c r="F16" s="538"/>
      <c r="G16" s="129">
        <f>SUM(G7:G15)</f>
        <v>19300</v>
      </c>
      <c r="H16" s="539">
        <f>SUM(H7:I15)</f>
        <v>10800</v>
      </c>
      <c r="I16" s="538"/>
      <c r="J16" s="39">
        <f>SUM(J7:J12)</f>
        <v>0</v>
      </c>
      <c r="L16" s="263" t="s">
        <v>144</v>
      </c>
      <c r="M16" s="261"/>
      <c r="N16" s="653" t="s">
        <v>4</v>
      </c>
      <c r="O16" s="653" t="s">
        <v>64</v>
      </c>
      <c r="P16" s="653"/>
      <c r="Q16" s="264" t="s">
        <v>327</v>
      </c>
      <c r="R16" s="532">
        <v>4400</v>
      </c>
      <c r="S16" s="533"/>
      <c r="T16" s="530">
        <v>3600</v>
      </c>
      <c r="U16" s="531"/>
      <c r="V16" s="84">
        <f t="shared" si="1"/>
        <v>800</v>
      </c>
      <c r="W16" s="20"/>
      <c r="Y16" s="27"/>
      <c r="Z16" s="138"/>
    </row>
    <row r="17" spans="1:26" s="11" customFormat="1" ht="17.25" customHeight="1" thickBot="1">
      <c r="A17" s="207"/>
      <c r="B17" s="233"/>
      <c r="C17" s="23"/>
      <c r="D17" s="234"/>
      <c r="E17" s="644"/>
      <c r="F17" s="644"/>
      <c r="G17" s="235"/>
      <c r="H17" s="235"/>
      <c r="I17" s="235"/>
      <c r="J17" s="131"/>
      <c r="L17" s="26"/>
      <c r="M17" s="26"/>
      <c r="N17" s="544" t="s">
        <v>315</v>
      </c>
      <c r="O17" s="544" t="s">
        <v>210</v>
      </c>
      <c r="P17" s="544"/>
      <c r="Q17" s="145"/>
      <c r="R17" s="542">
        <f>SUM(R7:S16)</f>
        <v>39650</v>
      </c>
      <c r="S17" s="543"/>
      <c r="T17" s="540">
        <f>SUM(T7:U16)</f>
        <v>29800</v>
      </c>
      <c r="U17" s="541"/>
      <c r="V17" s="85">
        <f>SUM(V7:V16)</f>
        <v>9850</v>
      </c>
      <c r="W17" s="39">
        <f>SUM(W7:W16)</f>
        <v>0</v>
      </c>
      <c r="Z17" s="151"/>
    </row>
    <row r="18" spans="1:26" s="11" customFormat="1" ht="17.25" customHeight="1">
      <c r="A18" s="8"/>
      <c r="B18" s="236"/>
      <c r="C18" s="237"/>
      <c r="D18" s="146"/>
      <c r="E18" s="654"/>
      <c r="F18" s="654"/>
      <c r="G18" s="147"/>
      <c r="H18" s="147"/>
      <c r="I18" s="147"/>
      <c r="J18" s="133"/>
      <c r="Z18" s="151"/>
    </row>
    <row r="19" spans="1:26" s="11" customFormat="1" ht="17.25" customHeight="1" thickBot="1">
      <c r="A19" s="25" t="s">
        <v>225</v>
      </c>
      <c r="D19" s="139"/>
      <c r="E19" s="654"/>
      <c r="F19" s="654"/>
      <c r="G19" s="140"/>
      <c r="H19" s="4"/>
      <c r="I19" s="4"/>
      <c r="L19" s="25" t="s">
        <v>224</v>
      </c>
      <c r="O19" s="139"/>
      <c r="P19" s="139"/>
      <c r="Q19" s="140"/>
      <c r="R19" s="140"/>
      <c r="S19" s="86"/>
      <c r="T19" s="141"/>
      <c r="U19" s="140"/>
      <c r="V19" s="4"/>
      <c r="Y19" s="27"/>
      <c r="Z19" s="138"/>
    </row>
    <row r="20" spans="1:26" s="11" customFormat="1" ht="17.25" customHeight="1">
      <c r="A20" s="36" t="s">
        <v>47</v>
      </c>
      <c r="B20" s="505" t="s">
        <v>48</v>
      </c>
      <c r="C20" s="506"/>
      <c r="D20" s="507"/>
      <c r="E20" s="508" t="s">
        <v>250</v>
      </c>
      <c r="F20" s="509"/>
      <c r="G20" s="5" t="s">
        <v>217</v>
      </c>
      <c r="H20" s="510" t="s">
        <v>249</v>
      </c>
      <c r="I20" s="511"/>
      <c r="J20" s="36" t="s">
        <v>349</v>
      </c>
      <c r="L20" s="36" t="s">
        <v>47</v>
      </c>
      <c r="M20" s="505" t="s">
        <v>48</v>
      </c>
      <c r="N20" s="506"/>
      <c r="O20" s="506"/>
      <c r="P20" s="506"/>
      <c r="Q20" s="512"/>
      <c r="R20" s="513" t="s">
        <v>250</v>
      </c>
      <c r="S20" s="509"/>
      <c r="T20" s="514" t="s">
        <v>217</v>
      </c>
      <c r="U20" s="515"/>
      <c r="V20" s="7" t="s">
        <v>249</v>
      </c>
      <c r="W20" s="36" t="s">
        <v>349</v>
      </c>
      <c r="Y20" s="27"/>
      <c r="Z20" s="138"/>
    </row>
    <row r="21" spans="1:26" s="11" customFormat="1" ht="17.25" customHeight="1">
      <c r="A21" s="75" t="s">
        <v>133</v>
      </c>
      <c r="B21" s="143"/>
      <c r="C21" s="189" t="s">
        <v>237</v>
      </c>
      <c r="D21" s="109" t="s">
        <v>342</v>
      </c>
      <c r="E21" s="521">
        <v>4100</v>
      </c>
      <c r="F21" s="519"/>
      <c r="G21" s="127">
        <v>2650</v>
      </c>
      <c r="H21" s="518">
        <f>SUM(E21-G21)</f>
        <v>1450</v>
      </c>
      <c r="I21" s="519"/>
      <c r="J21" s="37"/>
      <c r="L21" s="37"/>
      <c r="M21" s="143"/>
      <c r="N21" s="520" t="s">
        <v>306</v>
      </c>
      <c r="O21" s="520"/>
      <c r="P21" s="520"/>
      <c r="Q21" s="92" t="s">
        <v>325</v>
      </c>
      <c r="R21" s="521">
        <v>9100</v>
      </c>
      <c r="S21" s="519"/>
      <c r="T21" s="522">
        <v>6650</v>
      </c>
      <c r="U21" s="523"/>
      <c r="V21" s="83">
        <f>SUM(R21-T21)</f>
        <v>2450</v>
      </c>
      <c r="W21" s="37"/>
      <c r="Y21" s="27"/>
      <c r="Z21" s="138"/>
    </row>
    <row r="22" spans="1:26" s="42" customFormat="1" ht="17.25" customHeight="1">
      <c r="A22" s="16"/>
      <c r="B22" s="143"/>
      <c r="C22" s="114"/>
      <c r="D22" s="238"/>
      <c r="E22" s="524"/>
      <c r="F22" s="525"/>
      <c r="G22" s="122"/>
      <c r="H22" s="526"/>
      <c r="I22" s="525"/>
      <c r="J22" s="19"/>
      <c r="L22" s="19"/>
      <c r="M22" s="143"/>
      <c r="N22" s="632" t="s">
        <v>307</v>
      </c>
      <c r="O22" s="632"/>
      <c r="P22" s="632"/>
      <c r="Q22" s="93" t="s">
        <v>325</v>
      </c>
      <c r="R22" s="524">
        <v>2100</v>
      </c>
      <c r="S22" s="525"/>
      <c r="T22" s="528">
        <v>1650</v>
      </c>
      <c r="U22" s="529"/>
      <c r="V22" s="87">
        <f>SUM(R22-T22)</f>
        <v>450</v>
      </c>
      <c r="W22" s="19"/>
      <c r="Y22" s="27"/>
      <c r="Z22" s="138"/>
    </row>
    <row r="23" spans="1:26" s="42" customFormat="1" ht="17.25" customHeight="1">
      <c r="A23" s="16"/>
      <c r="B23" s="143"/>
      <c r="C23" s="114"/>
      <c r="D23" s="238"/>
      <c r="E23" s="524"/>
      <c r="F23" s="525"/>
      <c r="G23" s="122"/>
      <c r="H23" s="526"/>
      <c r="I23" s="525"/>
      <c r="J23" s="19"/>
      <c r="L23" s="19"/>
      <c r="M23" s="143"/>
      <c r="N23" s="632" t="s">
        <v>308</v>
      </c>
      <c r="O23" s="632"/>
      <c r="P23" s="632"/>
      <c r="Q23" s="93" t="s">
        <v>325</v>
      </c>
      <c r="R23" s="524">
        <v>1950</v>
      </c>
      <c r="S23" s="525"/>
      <c r="T23" s="528">
        <v>1550</v>
      </c>
      <c r="U23" s="529"/>
      <c r="V23" s="87">
        <f>SUM(R23-T23)</f>
        <v>400</v>
      </c>
      <c r="W23" s="19"/>
      <c r="Y23" s="27"/>
      <c r="Z23" s="138"/>
    </row>
    <row r="24" spans="1:26" s="11" customFormat="1" ht="17.25" customHeight="1">
      <c r="A24" s="16"/>
      <c r="B24" s="16"/>
      <c r="C24" s="114"/>
      <c r="D24" s="91"/>
      <c r="E24" s="524"/>
      <c r="F24" s="525"/>
      <c r="G24" s="122"/>
      <c r="H24" s="526"/>
      <c r="I24" s="525"/>
      <c r="J24" s="19"/>
      <c r="L24" s="19"/>
      <c r="M24" s="143"/>
      <c r="N24" s="632" t="s">
        <v>309</v>
      </c>
      <c r="O24" s="632"/>
      <c r="P24" s="632"/>
      <c r="Q24" s="90" t="s">
        <v>324</v>
      </c>
      <c r="R24" s="524">
        <v>2050</v>
      </c>
      <c r="S24" s="525"/>
      <c r="T24" s="528">
        <v>1550</v>
      </c>
      <c r="U24" s="529"/>
      <c r="V24" s="87">
        <f>SUM(R24-T24)</f>
        <v>500</v>
      </c>
      <c r="W24" s="19"/>
      <c r="Y24" s="27"/>
      <c r="Z24" s="138"/>
    </row>
    <row r="25" spans="1:23" s="11" customFormat="1" ht="17.25" customHeight="1" thickBot="1">
      <c r="A25" s="45"/>
      <c r="B25" s="177"/>
      <c r="C25" s="178"/>
      <c r="D25" s="178"/>
      <c r="E25" s="532"/>
      <c r="F25" s="533"/>
      <c r="G25" s="126"/>
      <c r="H25" s="618"/>
      <c r="I25" s="533"/>
      <c r="J25" s="20"/>
      <c r="L25" s="20"/>
      <c r="M25" s="261"/>
      <c r="N25" s="653" t="s">
        <v>310</v>
      </c>
      <c r="O25" s="653"/>
      <c r="P25" s="653"/>
      <c r="Q25" s="262" t="s">
        <v>325</v>
      </c>
      <c r="R25" s="532">
        <v>3000</v>
      </c>
      <c r="S25" s="533"/>
      <c r="T25" s="530">
        <v>2300</v>
      </c>
      <c r="U25" s="531"/>
      <c r="V25" s="84">
        <f>SUM(R25-T25)</f>
        <v>700</v>
      </c>
      <c r="W25" s="20"/>
    </row>
    <row r="26" spans="1:23" s="11" customFormat="1" ht="17.25" customHeight="1" thickBot="1" thickTop="1">
      <c r="A26" s="26"/>
      <c r="B26" s="179"/>
      <c r="C26" s="180" t="s">
        <v>208</v>
      </c>
      <c r="D26" s="181"/>
      <c r="E26" s="537">
        <f>SUM(E21:F25)</f>
        <v>4100</v>
      </c>
      <c r="F26" s="538"/>
      <c r="G26" s="129">
        <f>SUM(G21:G25)</f>
        <v>2650</v>
      </c>
      <c r="H26" s="539">
        <f>SUM(H21:I25)</f>
        <v>1450</v>
      </c>
      <c r="I26" s="538"/>
      <c r="J26" s="39">
        <f>SUM(J21:J25)</f>
        <v>0</v>
      </c>
      <c r="L26" s="26"/>
      <c r="M26" s="26"/>
      <c r="N26" s="544" t="s">
        <v>206</v>
      </c>
      <c r="O26" s="544"/>
      <c r="P26" s="544"/>
      <c r="Q26" s="145"/>
      <c r="R26" s="542">
        <f>SUM(R21:S25)</f>
        <v>18200</v>
      </c>
      <c r="S26" s="543"/>
      <c r="T26" s="540">
        <f>SUM(T21:U25)</f>
        <v>13700</v>
      </c>
      <c r="U26" s="541"/>
      <c r="V26" s="85">
        <f>SUM(V21:V25)</f>
        <v>4500</v>
      </c>
      <c r="W26" s="39">
        <f>SUM(W21:W25)</f>
        <v>0</v>
      </c>
    </row>
    <row r="27" spans="1:10" s="11" customFormat="1" ht="17.25" customHeight="1">
      <c r="A27" s="207"/>
      <c r="B27" s="233"/>
      <c r="C27" s="239"/>
      <c r="D27" s="240"/>
      <c r="E27" s="644"/>
      <c r="F27" s="644"/>
      <c r="G27" s="235"/>
      <c r="H27" s="235"/>
      <c r="I27" s="235"/>
      <c r="J27" s="131"/>
    </row>
    <row r="28" spans="1:10" s="11" customFormat="1" ht="12.75" customHeight="1">
      <c r="A28" s="8"/>
      <c r="B28" s="236"/>
      <c r="C28" s="135" t="s">
        <v>0</v>
      </c>
      <c r="D28" s="146"/>
      <c r="E28" s="133"/>
      <c r="F28" s="133"/>
      <c r="G28" s="147"/>
      <c r="H28" s="147"/>
      <c r="I28" s="147"/>
      <c r="J28" s="133"/>
    </row>
    <row r="29" spans="1:10" s="11" customFormat="1" ht="12.75" customHeight="1">
      <c r="A29" s="8"/>
      <c r="B29" s="236"/>
      <c r="C29" s="135" t="s">
        <v>322</v>
      </c>
      <c r="D29" s="133"/>
      <c r="E29" s="133"/>
      <c r="F29" s="133"/>
      <c r="G29" s="133"/>
      <c r="H29" s="147"/>
      <c r="I29" s="147"/>
      <c r="J29" s="133"/>
    </row>
    <row r="30" spans="1:10" s="11" customFormat="1" ht="12.75" customHeight="1">
      <c r="A30" s="8"/>
      <c r="B30" s="241"/>
      <c r="C30" s="135" t="s">
        <v>364</v>
      </c>
      <c r="D30" s="133"/>
      <c r="E30" s="133"/>
      <c r="F30" s="133"/>
      <c r="G30" s="133"/>
      <c r="H30" s="133"/>
      <c r="I30" s="133"/>
      <c r="J30" s="133"/>
    </row>
    <row r="31" spans="1:23" s="11" customFormat="1" ht="12.75" customHeight="1">
      <c r="A31" s="8"/>
      <c r="B31" s="242"/>
      <c r="C31" s="135" t="s">
        <v>323</v>
      </c>
      <c r="D31" s="133"/>
      <c r="E31" s="133"/>
      <c r="F31" s="133"/>
      <c r="G31" s="133"/>
      <c r="H31" s="133"/>
      <c r="I31" s="133"/>
      <c r="J31" s="133"/>
      <c r="L31" s="135"/>
      <c r="M31" s="135"/>
      <c r="N31" s="135"/>
      <c r="O31" s="135"/>
      <c r="P31" s="135"/>
      <c r="Q31" s="135"/>
      <c r="R31" s="135"/>
      <c r="S31" s="135"/>
      <c r="T31" s="135"/>
      <c r="U31" s="135"/>
      <c r="V31" s="135"/>
      <c r="W31" s="135"/>
    </row>
    <row r="32" spans="1:23" s="11" customFormat="1" ht="17.25" customHeight="1">
      <c r="A32" s="27"/>
      <c r="B32" s="133"/>
      <c r="H32" s="133"/>
      <c r="I32" s="133"/>
      <c r="J32" s="133"/>
      <c r="L32" s="41"/>
      <c r="M32" s="41"/>
      <c r="N32" s="41"/>
      <c r="O32" s="41"/>
      <c r="P32" s="41"/>
      <c r="Q32" s="41"/>
      <c r="R32" s="41"/>
      <c r="S32" s="41"/>
      <c r="T32" s="41"/>
      <c r="U32" s="41"/>
      <c r="V32" s="41"/>
      <c r="W32" s="41"/>
    </row>
    <row r="33" spans="12:23" s="11" customFormat="1" ht="17.25" customHeight="1">
      <c r="L33" s="41"/>
      <c r="N33" s="135"/>
      <c r="O33" s="41"/>
      <c r="P33" s="41"/>
      <c r="Q33" s="41"/>
      <c r="R33" s="41"/>
      <c r="S33" s="41"/>
      <c r="T33" s="41"/>
      <c r="U33" s="41"/>
      <c r="V33" s="41"/>
      <c r="W33" s="41"/>
    </row>
    <row r="34" spans="4:23" s="11" customFormat="1" ht="17.25" customHeight="1">
      <c r="D34" s="8"/>
      <c r="E34" s="8"/>
      <c r="G34" s="133"/>
      <c r="L34" s="41"/>
      <c r="N34" s="135"/>
      <c r="O34" s="41"/>
      <c r="P34" s="41"/>
      <c r="Q34" s="41"/>
      <c r="R34" s="41"/>
      <c r="S34" s="41"/>
      <c r="T34" s="41"/>
      <c r="U34" s="41"/>
      <c r="V34" s="41"/>
      <c r="W34" s="41"/>
    </row>
    <row r="35" spans="1:23" s="11" customFormat="1" ht="12.75" customHeight="1">
      <c r="A35" s="41"/>
      <c r="B35" s="41"/>
      <c r="C35" s="41"/>
      <c r="D35" s="41"/>
      <c r="E35" s="41"/>
      <c r="F35" s="41"/>
      <c r="G35" s="41"/>
      <c r="H35" s="41"/>
      <c r="I35" s="41"/>
      <c r="J35" s="41"/>
      <c r="L35" s="41"/>
      <c r="N35" s="135"/>
      <c r="O35" s="41"/>
      <c r="P35" s="41"/>
      <c r="Q35" s="41"/>
      <c r="R35" s="41"/>
      <c r="S35" s="41"/>
      <c r="T35" s="41"/>
      <c r="U35" s="41"/>
      <c r="V35" s="41"/>
      <c r="W35" s="41"/>
    </row>
    <row r="36" spans="1:23" s="11" customFormat="1" ht="12.75" customHeight="1">
      <c r="A36" s="41"/>
      <c r="B36" s="41"/>
      <c r="C36" s="41"/>
      <c r="D36" s="41"/>
      <c r="E36" s="41"/>
      <c r="F36" s="41"/>
      <c r="G36" s="41"/>
      <c r="H36" s="41"/>
      <c r="I36" s="41"/>
      <c r="J36" s="41"/>
      <c r="L36" s="41"/>
      <c r="M36" s="135"/>
      <c r="N36" s="135"/>
      <c r="O36" s="41"/>
      <c r="P36" s="41"/>
      <c r="Q36" s="41"/>
      <c r="R36" s="41"/>
      <c r="S36" s="41"/>
      <c r="T36" s="41"/>
      <c r="U36" s="41"/>
      <c r="V36" s="41"/>
      <c r="W36" s="41"/>
    </row>
    <row r="37" spans="1:23" s="11" customFormat="1" ht="12.75" customHeight="1">
      <c r="A37" s="41"/>
      <c r="B37" s="41"/>
      <c r="C37" s="41"/>
      <c r="D37" s="41"/>
      <c r="E37" s="41"/>
      <c r="F37" s="41"/>
      <c r="G37" s="41"/>
      <c r="H37" s="41"/>
      <c r="I37" s="41"/>
      <c r="J37" s="41"/>
      <c r="L37" s="41"/>
      <c r="M37" s="41"/>
      <c r="N37" s="41"/>
      <c r="O37" s="41"/>
      <c r="P37" s="41"/>
      <c r="Q37" s="41"/>
      <c r="R37" s="41"/>
      <c r="S37" s="41"/>
      <c r="T37" s="41"/>
      <c r="U37" s="41"/>
      <c r="V37" s="41"/>
      <c r="W37" s="41"/>
    </row>
    <row r="38" spans="1:23" s="135" customFormat="1" ht="12.75" customHeight="1">
      <c r="A38" s="41"/>
      <c r="B38" s="41"/>
      <c r="C38" s="41"/>
      <c r="D38" s="41"/>
      <c r="E38" s="41"/>
      <c r="F38" s="41"/>
      <c r="G38" s="41"/>
      <c r="H38" s="41"/>
      <c r="I38" s="41"/>
      <c r="J38" s="41"/>
      <c r="L38" s="41"/>
      <c r="M38" s="41"/>
      <c r="N38" s="41"/>
      <c r="O38" s="41"/>
      <c r="P38" s="41"/>
      <c r="Q38" s="41"/>
      <c r="R38" s="41"/>
      <c r="S38" s="41"/>
      <c r="T38" s="41"/>
      <c r="U38" s="41"/>
      <c r="V38" s="41"/>
      <c r="W38" s="41"/>
    </row>
    <row r="39" spans="3:7" ht="12.75" customHeight="1">
      <c r="C39" s="41"/>
      <c r="D39" s="41"/>
      <c r="E39" s="41"/>
      <c r="F39" s="41"/>
      <c r="G39" s="41"/>
    </row>
    <row r="40" spans="3:7" ht="12.75" customHeight="1">
      <c r="C40" s="41"/>
      <c r="D40" s="41"/>
      <c r="E40" s="41"/>
      <c r="F40" s="41"/>
      <c r="G40" s="41"/>
    </row>
    <row r="41" spans="3:7" ht="12.75" customHeight="1">
      <c r="C41" s="41"/>
      <c r="D41" s="41"/>
      <c r="E41" s="41"/>
      <c r="F41" s="41"/>
      <c r="G41" s="41"/>
    </row>
    <row r="42" spans="3:7" ht="12.75" customHeight="1">
      <c r="C42" s="41"/>
      <c r="D42" s="41"/>
      <c r="E42" s="41"/>
      <c r="F42" s="41"/>
      <c r="G42" s="41"/>
    </row>
    <row r="43" spans="3:7" ht="12.75" customHeight="1">
      <c r="C43" s="41"/>
      <c r="D43" s="41"/>
      <c r="E43" s="41"/>
      <c r="F43" s="41"/>
      <c r="G43" s="41"/>
    </row>
    <row r="44" spans="3:7" ht="12.75" customHeight="1">
      <c r="C44" s="41"/>
      <c r="D44" s="41"/>
      <c r="E44" s="41"/>
      <c r="F44" s="41"/>
      <c r="G44" s="41"/>
    </row>
    <row r="45" spans="3:7" ht="12.75" customHeight="1">
      <c r="C45" s="41"/>
      <c r="D45" s="41"/>
      <c r="E45" s="41"/>
      <c r="F45" s="41"/>
      <c r="G45" s="41"/>
    </row>
    <row r="46" spans="3:7" ht="13.5">
      <c r="C46" s="41"/>
      <c r="D46" s="41"/>
      <c r="E46" s="41"/>
      <c r="F46" s="41"/>
      <c r="G46" s="41"/>
    </row>
    <row r="51" ht="13.5" customHeight="1"/>
  </sheetData>
  <sheetProtection/>
  <mergeCells count="112">
    <mergeCell ref="F1:T1"/>
    <mergeCell ref="A2:B2"/>
    <mergeCell ref="V2:W2"/>
    <mergeCell ref="A3:B3"/>
    <mergeCell ref="C3:G3"/>
    <mergeCell ref="J3:S3"/>
    <mergeCell ref="T3:U3"/>
    <mergeCell ref="V3:W3"/>
    <mergeCell ref="J2:M2"/>
    <mergeCell ref="O2:S2"/>
    <mergeCell ref="H2:I2"/>
    <mergeCell ref="B6:D6"/>
    <mergeCell ref="E6:F6"/>
    <mergeCell ref="M6:Q6"/>
    <mergeCell ref="R6:S6"/>
    <mergeCell ref="T6:U6"/>
    <mergeCell ref="E7:F7"/>
    <mergeCell ref="N7:P7"/>
    <mergeCell ref="R7:S7"/>
    <mergeCell ref="T7:U7"/>
    <mergeCell ref="H6:I6"/>
    <mergeCell ref="T10:U10"/>
    <mergeCell ref="H7:I7"/>
    <mergeCell ref="N10:P10"/>
    <mergeCell ref="R10:S10"/>
    <mergeCell ref="T9:U9"/>
    <mergeCell ref="E11:F11"/>
    <mergeCell ref="N11:P11"/>
    <mergeCell ref="R11:S11"/>
    <mergeCell ref="T11:U11"/>
    <mergeCell ref="E8:F8"/>
    <mergeCell ref="H8:I8"/>
    <mergeCell ref="H9:I9"/>
    <mergeCell ref="T8:U8"/>
    <mergeCell ref="N9:P9"/>
    <mergeCell ref="E10:F10"/>
    <mergeCell ref="E16:F16"/>
    <mergeCell ref="N16:P16"/>
    <mergeCell ref="E12:F12"/>
    <mergeCell ref="N8:P8"/>
    <mergeCell ref="R8:S8"/>
    <mergeCell ref="E9:F9"/>
    <mergeCell ref="R9:S9"/>
    <mergeCell ref="H10:I10"/>
    <mergeCell ref="H11:I11"/>
    <mergeCell ref="N12:P12"/>
    <mergeCell ref="B20:D20"/>
    <mergeCell ref="N14:P14"/>
    <mergeCell ref="R14:S14"/>
    <mergeCell ref="T14:U14"/>
    <mergeCell ref="N15:P15"/>
    <mergeCell ref="R15:S15"/>
    <mergeCell ref="T15:U15"/>
    <mergeCell ref="N17:P17"/>
    <mergeCell ref="R17:S17"/>
    <mergeCell ref="T17:U17"/>
    <mergeCell ref="R12:S12"/>
    <mergeCell ref="T12:U12"/>
    <mergeCell ref="N13:P13"/>
    <mergeCell ref="R13:S13"/>
    <mergeCell ref="T13:U13"/>
    <mergeCell ref="E18:F18"/>
    <mergeCell ref="H12:I12"/>
    <mergeCell ref="H13:I13"/>
    <mergeCell ref="H14:I14"/>
    <mergeCell ref="H15:I15"/>
    <mergeCell ref="E13:F13"/>
    <mergeCell ref="E14:F14"/>
    <mergeCell ref="E15:F15"/>
    <mergeCell ref="N22:P22"/>
    <mergeCell ref="R16:S16"/>
    <mergeCell ref="T16:U16"/>
    <mergeCell ref="E17:F17"/>
    <mergeCell ref="H16:I16"/>
    <mergeCell ref="E20:F20"/>
    <mergeCell ref="E21:F21"/>
    <mergeCell ref="R21:S21"/>
    <mergeCell ref="T21:U21"/>
    <mergeCell ref="H23:I23"/>
    <mergeCell ref="N23:P23"/>
    <mergeCell ref="T20:U20"/>
    <mergeCell ref="T22:U22"/>
    <mergeCell ref="T23:U23"/>
    <mergeCell ref="N21:P21"/>
    <mergeCell ref="M20:Q20"/>
    <mergeCell ref="R20:S20"/>
    <mergeCell ref="H22:I22"/>
    <mergeCell ref="E27:F27"/>
    <mergeCell ref="E25:F25"/>
    <mergeCell ref="N25:P25"/>
    <mergeCell ref="R25:S25"/>
    <mergeCell ref="E19:F19"/>
    <mergeCell ref="H20:I20"/>
    <mergeCell ref="H21:I21"/>
    <mergeCell ref="H24:I24"/>
    <mergeCell ref="N24:P24"/>
    <mergeCell ref="H25:I25"/>
    <mergeCell ref="H26:I26"/>
    <mergeCell ref="N26:P26"/>
    <mergeCell ref="R26:S26"/>
    <mergeCell ref="E23:F23"/>
    <mergeCell ref="R23:S23"/>
    <mergeCell ref="T26:U26"/>
    <mergeCell ref="H3:I3"/>
    <mergeCell ref="D2:G2"/>
    <mergeCell ref="T25:U25"/>
    <mergeCell ref="R22:S22"/>
    <mergeCell ref="E24:F24"/>
    <mergeCell ref="T24:U24"/>
    <mergeCell ref="E22:F22"/>
    <mergeCell ref="R24:S24"/>
    <mergeCell ref="E26:F26"/>
  </mergeCells>
  <printOptions horizontalCentered="1"/>
  <pageMargins left="0.4724409448818898" right="0.35433070866141736" top="0.4330708661417323" bottom="0.1968503937007874" header="0.15748031496062992" footer="0.1968503937007874"/>
  <pageSetup fitToHeight="1" fitToWidth="1" horizontalDpi="300" verticalDpi="300" orientation="landscape" paperSize="9" r:id="rId1"/>
  <headerFooter alignWithMargins="0">
    <oddHeader>&amp;C&amp;"ＭＳ Ｐゴシック,太字"&amp;14
</oddHeader>
    <oddFooter>&amp;L&amp;8　　　　　　　　　　　　　　　　　　　　　      ※C…中日､N…日経､G…岐阜､A…朝日､M…毎日､Y…読売を含みます&amp;R㈱中日岐阜サービスセンター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ori</cp:lastModifiedBy>
  <cp:lastPrinted>2018-07-21T00:05:22Z</cp:lastPrinted>
  <dcterms:created xsi:type="dcterms:W3CDTF">2007-07-15T14:38:40Z</dcterms:created>
  <dcterms:modified xsi:type="dcterms:W3CDTF">2018-07-21T01:43:49Z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