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600" tabRatio="873" activeTab="0"/>
  </bookViews>
  <sheets>
    <sheet name="表紙" sheetId="1" r:id="rId1"/>
    <sheet name="一宮" sheetId="2" r:id="rId2"/>
    <sheet name="稲沢・津島・愛西市" sheetId="3" r:id="rId3"/>
    <sheet name="弥富市・あま市・海部郡" sheetId="4" r:id="rId4"/>
    <sheet name="清須・北名古屋・西春日井・岩倉" sheetId="5" r:id="rId5"/>
    <sheet name="江南・丹羽" sheetId="6" r:id="rId6"/>
    <sheet name="犬山・小牧" sheetId="7" r:id="rId7"/>
    <sheet name="春日井" sheetId="8" r:id="rId8"/>
    <sheet name="瀬戸・尾張旭" sheetId="9" r:id="rId9"/>
    <sheet name="日進・豊明" sheetId="10" r:id="rId10"/>
    <sheet name="長久手・愛知郡" sheetId="11" r:id="rId11"/>
    <sheet name="大府・東海" sheetId="12" r:id="rId12"/>
    <sheet name="知多・半田市" sheetId="13" r:id="rId13"/>
    <sheet name="常滑・知多郡" sheetId="14" r:id="rId14"/>
  </sheets>
  <definedNames>
    <definedName name="_xlnm.Print_Area" localSheetId="1">'一宮'!$A$1:$AA$40</definedName>
    <definedName name="_xlnm.Print_Area" localSheetId="2">'稲沢・津島・愛西市'!$A$1:$AA$41</definedName>
    <definedName name="_xlnm.Print_Area" localSheetId="5">'江南・丹羽'!$A$1:$AA$37</definedName>
    <definedName name="_xlnm.Print_Area" localSheetId="7">'春日井'!$A$1:$AA$37</definedName>
    <definedName name="_xlnm.Print_Area" localSheetId="13">'常滑・知多郡'!$A$1:$AA$38</definedName>
    <definedName name="_xlnm.Print_Area" localSheetId="8">'瀬戸・尾張旭'!$A$1:$AA$37</definedName>
    <definedName name="_xlnm.Print_Area" localSheetId="4">'清須・北名古屋・西春日井・岩倉'!$A$1:$AA$43</definedName>
    <definedName name="_xlnm.Print_Area" localSheetId="11">'大府・東海'!$A$1:$AA$37</definedName>
    <definedName name="_xlnm.Print_Area" localSheetId="12">'知多・半田市'!$A$1:$AA$37</definedName>
    <definedName name="_xlnm.Print_Area" localSheetId="10">'長久手・愛知郡'!$A$1:$AA$35</definedName>
    <definedName name="_xlnm.Print_Area" localSheetId="9">'日進・豊明'!$A$1:$AA$39</definedName>
    <definedName name="_xlnm.Print_Area" localSheetId="3">'弥富市・あま市・海部郡'!$A$1:$Z$36</definedName>
  </definedNames>
  <calcPr fullCalcOnLoad="1"/>
</workbook>
</file>

<file path=xl/sharedStrings.xml><?xml version="1.0" encoding="utf-8"?>
<sst xmlns="http://schemas.openxmlformats.org/spreadsheetml/2006/main" count="1253" uniqueCount="555">
  <si>
    <t>枚</t>
  </si>
  <si>
    <t>中　　日　　新　　聞</t>
  </si>
  <si>
    <t>地区</t>
  </si>
  <si>
    <t>合計</t>
  </si>
  <si>
    <t>朝　　日　　新　　聞</t>
  </si>
  <si>
    <t>毎　　日　　新　　聞</t>
  </si>
  <si>
    <t>読　　売　　新　　聞</t>
  </si>
  <si>
    <t>サイズ</t>
  </si>
  <si>
    <t>　一　　宮　　市</t>
  </si>
  <si>
    <t>一宮東部</t>
  </si>
  <si>
    <t>一宮南部</t>
  </si>
  <si>
    <t>一宮北部</t>
  </si>
  <si>
    <t>一宮浅井</t>
  </si>
  <si>
    <t>浅井北部</t>
  </si>
  <si>
    <t>一宮浅渕</t>
  </si>
  <si>
    <t>一宮瀬時</t>
  </si>
  <si>
    <t>一宮西部</t>
  </si>
  <si>
    <t>一宮奥町</t>
  </si>
  <si>
    <t>一宮萩原</t>
  </si>
  <si>
    <t>今伊勢西</t>
  </si>
  <si>
    <t>一宮戸塚</t>
  </si>
  <si>
    <t>一宮西御堂</t>
  </si>
  <si>
    <t>今伊勢南部</t>
  </si>
  <si>
    <t>一宮大毛</t>
  </si>
  <si>
    <t>今伊勢北部</t>
  </si>
  <si>
    <t>一宮北方</t>
  </si>
  <si>
    <t>起西部</t>
  </si>
  <si>
    <t>起南部</t>
  </si>
  <si>
    <t>木曽川(大塚)</t>
  </si>
  <si>
    <t>玉の井</t>
  </si>
  <si>
    <t>祖父江</t>
  </si>
  <si>
    <t>稲沢大里</t>
  </si>
  <si>
    <t>稲沢下津</t>
  </si>
  <si>
    <t>稲沢西部</t>
  </si>
  <si>
    <t>稲沢松清</t>
  </si>
  <si>
    <t>稲沢南部</t>
  </si>
  <si>
    <t>青塚</t>
  </si>
  <si>
    <t>勝幡</t>
  </si>
  <si>
    <t>藤浪</t>
  </si>
  <si>
    <t>木田</t>
  </si>
  <si>
    <t>美和正則</t>
  </si>
  <si>
    <t>大治東部</t>
  </si>
  <si>
    <t>大治南部</t>
  </si>
  <si>
    <t>大治西部</t>
  </si>
  <si>
    <t>甚目寺</t>
  </si>
  <si>
    <t>甚目寺南部</t>
  </si>
  <si>
    <t>甚目寺西部</t>
  </si>
  <si>
    <t>蟹江</t>
  </si>
  <si>
    <t>蟹江須成</t>
  </si>
  <si>
    <t>蟹江南部</t>
  </si>
  <si>
    <t>七宝</t>
  </si>
  <si>
    <t>清洲</t>
  </si>
  <si>
    <t>尾張新川南部</t>
  </si>
  <si>
    <t>尾張新川北部</t>
  </si>
  <si>
    <t>岩倉</t>
  </si>
  <si>
    <t>岩倉南部</t>
  </si>
  <si>
    <t>江南草井</t>
  </si>
  <si>
    <t>春日井西部</t>
  </si>
  <si>
    <t>春日井中新町</t>
  </si>
  <si>
    <t>勝川南部</t>
  </si>
  <si>
    <t>勝川口</t>
  </si>
  <si>
    <t>春日井八田</t>
  </si>
  <si>
    <t>春日井松河戸</t>
  </si>
  <si>
    <t>春日井上条</t>
  </si>
  <si>
    <t>春日井</t>
  </si>
  <si>
    <t>鳥居松</t>
  </si>
  <si>
    <t>春日井大泉寺</t>
  </si>
  <si>
    <t>神領</t>
  </si>
  <si>
    <t>高蔵寺</t>
  </si>
  <si>
    <t>春日井出川</t>
  </si>
  <si>
    <t>瀬戸品野</t>
  </si>
  <si>
    <t>瀬戸(加藤)</t>
  </si>
  <si>
    <t>瀬戸陶原</t>
  </si>
  <si>
    <t>瀬戸長根</t>
  </si>
  <si>
    <t>本地ヶ原</t>
  </si>
  <si>
    <t>岩崎</t>
  </si>
  <si>
    <t>五色園</t>
  </si>
  <si>
    <t>日進米野木</t>
  </si>
  <si>
    <t>日進中部</t>
  </si>
  <si>
    <t>赤池</t>
  </si>
  <si>
    <t>日進折戸</t>
  </si>
  <si>
    <t>日進浅田</t>
  </si>
  <si>
    <t>共和</t>
  </si>
  <si>
    <t>共和西</t>
  </si>
  <si>
    <t>大府東部</t>
  </si>
  <si>
    <t>大府</t>
  </si>
  <si>
    <t>大府吉田</t>
  </si>
  <si>
    <t>大府森岡</t>
  </si>
  <si>
    <t>荒尾</t>
  </si>
  <si>
    <t>名和</t>
  </si>
  <si>
    <t>東海大田</t>
  </si>
  <si>
    <t>高横須賀</t>
  </si>
  <si>
    <t>尾張横須賀</t>
  </si>
  <si>
    <t>加木屋</t>
  </si>
  <si>
    <t>寺本</t>
  </si>
  <si>
    <t>朝倉団地</t>
  </si>
  <si>
    <t>知多岡田</t>
  </si>
  <si>
    <t>亀崎</t>
  </si>
  <si>
    <t>亀崎南部</t>
  </si>
  <si>
    <t>乙川</t>
  </si>
  <si>
    <t>半田住吉</t>
  </si>
  <si>
    <t>半田岩滑</t>
  </si>
  <si>
    <t>半田清城</t>
  </si>
  <si>
    <t>知多半田</t>
  </si>
  <si>
    <t>半田衣浦</t>
  </si>
  <si>
    <t>半田中町</t>
  </si>
  <si>
    <t>半田板山</t>
  </si>
  <si>
    <t>成岩</t>
  </si>
  <si>
    <t>武豊</t>
  </si>
  <si>
    <t>河和</t>
  </si>
  <si>
    <t>豊浜</t>
  </si>
  <si>
    <t>枇杷島</t>
  </si>
  <si>
    <t>西枇杷島</t>
  </si>
  <si>
    <t>豊場</t>
  </si>
  <si>
    <t>古知野</t>
  </si>
  <si>
    <t>江南北部</t>
  </si>
  <si>
    <t>布袋</t>
  </si>
  <si>
    <t>布袋北部</t>
  </si>
  <si>
    <t>加納馬場</t>
  </si>
  <si>
    <t>柏森</t>
  </si>
  <si>
    <t>扶桑</t>
  </si>
  <si>
    <t>扶桑東</t>
  </si>
  <si>
    <t>扶桑山名</t>
  </si>
  <si>
    <t>大口北部</t>
  </si>
  <si>
    <t>大口南部</t>
  </si>
  <si>
    <t>犬山</t>
  </si>
  <si>
    <t>犬山駅東</t>
  </si>
  <si>
    <t>犬山城東</t>
  </si>
  <si>
    <t>羽黒</t>
  </si>
  <si>
    <t>楽田</t>
  </si>
  <si>
    <t>楽田東部</t>
  </si>
  <si>
    <t>佐屋</t>
  </si>
  <si>
    <t>南佐屋</t>
  </si>
  <si>
    <t>舟入</t>
  </si>
  <si>
    <t>尾張弥富</t>
  </si>
  <si>
    <t>木曽岬</t>
  </si>
  <si>
    <t>大口町</t>
  </si>
  <si>
    <t>南知多町</t>
  </si>
  <si>
    <t>尾張萩原</t>
  </si>
  <si>
    <t>浅井</t>
  </si>
  <si>
    <t>今伊勢</t>
  </si>
  <si>
    <t>一宮中央</t>
  </si>
  <si>
    <t>犬山中央</t>
  </si>
  <si>
    <t>犬山南部</t>
  </si>
  <si>
    <t>犬山</t>
  </si>
  <si>
    <t>江南中央</t>
  </si>
  <si>
    <t>江南東部</t>
  </si>
  <si>
    <t>江南団地</t>
  </si>
  <si>
    <t>布袋</t>
  </si>
  <si>
    <t>江南北部</t>
  </si>
  <si>
    <t>古知野東部</t>
  </si>
  <si>
    <t>津島</t>
  </si>
  <si>
    <t>稲沢</t>
  </si>
  <si>
    <t>国府宮</t>
  </si>
  <si>
    <t>尾西中央</t>
  </si>
  <si>
    <t>勝川</t>
  </si>
  <si>
    <t>春日井中央</t>
  </si>
  <si>
    <t>藤山台</t>
  </si>
  <si>
    <t>中央台</t>
  </si>
  <si>
    <t>尾張坂下</t>
  </si>
  <si>
    <t>ニュータウン</t>
  </si>
  <si>
    <t>瀬戸</t>
  </si>
  <si>
    <t>水野</t>
  </si>
  <si>
    <t>瀬戸南</t>
  </si>
  <si>
    <t>尾張旭</t>
  </si>
  <si>
    <t>三郷</t>
  </si>
  <si>
    <t>小牧中央</t>
  </si>
  <si>
    <t>桃花台</t>
  </si>
  <si>
    <t>小牧西部</t>
  </si>
  <si>
    <t>小牧北部</t>
  </si>
  <si>
    <t>豊明東部</t>
  </si>
  <si>
    <t>前後</t>
  </si>
  <si>
    <t>豊明</t>
  </si>
  <si>
    <t>豊明団地</t>
  </si>
  <si>
    <t>豊明桜ヶ丘</t>
  </si>
  <si>
    <t>沓掛</t>
  </si>
  <si>
    <t>豊明南館</t>
  </si>
  <si>
    <t>半田中央</t>
  </si>
  <si>
    <t>半田南部</t>
  </si>
  <si>
    <t>半田北部</t>
  </si>
  <si>
    <t>半田東部</t>
  </si>
  <si>
    <t>半田</t>
  </si>
  <si>
    <t>南加木屋</t>
  </si>
  <si>
    <t>常滑</t>
  </si>
  <si>
    <t>巽ヶ丘</t>
  </si>
  <si>
    <t>朝倉</t>
  </si>
  <si>
    <t>知多南</t>
  </si>
  <si>
    <t>蟹江</t>
  </si>
  <si>
    <t>富吉</t>
  </si>
  <si>
    <t>美和</t>
  </si>
  <si>
    <t>七宝</t>
  </si>
  <si>
    <t>弥富南部</t>
  </si>
  <si>
    <t>平和</t>
  </si>
  <si>
    <t>木曽川</t>
  </si>
  <si>
    <t>扶桑</t>
  </si>
  <si>
    <t>師勝</t>
  </si>
  <si>
    <t>東浦</t>
  </si>
  <si>
    <t>阿久比</t>
  </si>
  <si>
    <t>内海</t>
  </si>
  <si>
    <t>東浦石浜</t>
  </si>
  <si>
    <t>日進</t>
  </si>
  <si>
    <t>永和</t>
  </si>
  <si>
    <t>折込日</t>
  </si>
  <si>
    <t>広告主</t>
  </si>
  <si>
    <t>チラシ銘柄</t>
  </si>
  <si>
    <t>部数</t>
  </si>
  <si>
    <t>地　　区</t>
  </si>
  <si>
    <t>中日新聞</t>
  </si>
  <si>
    <t>朝日新聞</t>
  </si>
  <si>
    <t>毎日新聞</t>
  </si>
  <si>
    <t>読売新聞</t>
  </si>
  <si>
    <t>西春日井郡</t>
  </si>
  <si>
    <t>海部</t>
  </si>
  <si>
    <t>阿久比</t>
  </si>
  <si>
    <t>長久手</t>
  </si>
  <si>
    <t>長久手東部</t>
  </si>
  <si>
    <t>長久手西部</t>
  </si>
  <si>
    <t>長久手南部</t>
  </si>
  <si>
    <t>和合</t>
  </si>
  <si>
    <t>東郷</t>
  </si>
  <si>
    <t>小計</t>
  </si>
  <si>
    <t>愛知郡</t>
  </si>
  <si>
    <t>一宮市</t>
  </si>
  <si>
    <t>稲沢市</t>
  </si>
  <si>
    <t>津島市</t>
  </si>
  <si>
    <t>海部郡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</si>
  <si>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</si>
  <si>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</si>
  <si>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</si>
  <si>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</si>
  <si>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</si>
  <si>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</si>
  <si>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</si>
  <si>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</si>
  <si>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</si>
  <si>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</si>
  <si>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</si>
  <si>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</si>
  <si>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</si>
  <si>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</si>
  <si>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</si>
  <si>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</si>
  <si>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備　　考</t>
  </si>
  <si>
    <t>合　　計</t>
  </si>
  <si>
    <t>*1</t>
  </si>
  <si>
    <t>*2</t>
  </si>
  <si>
    <t>扶桑町</t>
  </si>
  <si>
    <t>豊山町</t>
  </si>
  <si>
    <t>蟹江町</t>
  </si>
  <si>
    <t>大治町</t>
  </si>
  <si>
    <t>前原</t>
  </si>
  <si>
    <t>新舞子</t>
  </si>
  <si>
    <t>知多粕谷</t>
  </si>
  <si>
    <t>千秋</t>
  </si>
  <si>
    <t>知多新知台</t>
  </si>
  <si>
    <t>水野西</t>
  </si>
  <si>
    <t>藤江</t>
  </si>
  <si>
    <t>諸輪</t>
  </si>
  <si>
    <t>音貝</t>
  </si>
  <si>
    <t>日間賀</t>
  </si>
  <si>
    <t>桃花台(坂下)</t>
  </si>
  <si>
    <t>菱野団地</t>
  </si>
  <si>
    <t>名和緑陽</t>
  </si>
  <si>
    <t>名和水谷</t>
  </si>
  <si>
    <t>名和上野</t>
  </si>
  <si>
    <t>犬山東部</t>
  </si>
  <si>
    <t>東海東浦</t>
  </si>
  <si>
    <t>愛西市</t>
  </si>
  <si>
    <t>清須市</t>
  </si>
  <si>
    <t>豊山北</t>
  </si>
  <si>
    <t>愛西市全域の場合</t>
  </si>
  <si>
    <t>清須</t>
  </si>
  <si>
    <t>北名古屋</t>
  </si>
  <si>
    <t>岩崎香久山</t>
  </si>
  <si>
    <t>岩崎台</t>
  </si>
  <si>
    <t>弥富市</t>
  </si>
  <si>
    <t>北名古屋市</t>
  </si>
  <si>
    <t>弥　　富　　市</t>
  </si>
  <si>
    <t>三重・桑名郡</t>
  </si>
  <si>
    <t>万場北</t>
  </si>
  <si>
    <t>北　名　古　屋　市</t>
  </si>
  <si>
    <t>瑞鳳</t>
  </si>
  <si>
    <t>瀬戸南山</t>
  </si>
  <si>
    <t>尾張旭市全域の場合</t>
  </si>
  <si>
    <t>　　　　　　　　　　　　　をプラス</t>
  </si>
  <si>
    <t>*1 愛西市を含む</t>
  </si>
  <si>
    <t>羽黒東部</t>
  </si>
  <si>
    <t>連絡先</t>
  </si>
  <si>
    <t>サイズ</t>
  </si>
  <si>
    <t>*1</t>
  </si>
  <si>
    <t>弥富北部</t>
  </si>
  <si>
    <t>大口町全域の場合</t>
  </si>
  <si>
    <t>日進市全域の場合</t>
  </si>
  <si>
    <t>岩倉市全域の場合
　　　　　　　　　</t>
  </si>
  <si>
    <t>　　　　プラス</t>
  </si>
  <si>
    <t>尾張坂下</t>
  </si>
  <si>
    <t>高蔵寺
ニュータウン</t>
  </si>
  <si>
    <t>藤山台</t>
  </si>
  <si>
    <t>高森台</t>
  </si>
  <si>
    <t>中央台</t>
  </si>
  <si>
    <t>岩成台</t>
  </si>
  <si>
    <t>石尾台</t>
  </si>
  <si>
    <t>小牧中央</t>
  </si>
  <si>
    <t>小牧南部</t>
  </si>
  <si>
    <t>小牧陶</t>
  </si>
  <si>
    <t>小牧北部</t>
  </si>
  <si>
    <t>小牧北里</t>
  </si>
  <si>
    <t>小牧小木</t>
  </si>
  <si>
    <t>小牧三ツ渕</t>
  </si>
  <si>
    <t>大口町一部含む</t>
  </si>
  <si>
    <t>*1</t>
  </si>
  <si>
    <t>小牧村中</t>
  </si>
  <si>
    <t>味岡</t>
  </si>
  <si>
    <t>小牧原</t>
  </si>
  <si>
    <t>小牧東部</t>
  </si>
  <si>
    <t>小牧本庄</t>
  </si>
  <si>
    <t>小牧池の内</t>
  </si>
  <si>
    <t>西春</t>
  </si>
  <si>
    <t>豊明</t>
  </si>
  <si>
    <t>尾張大野</t>
  </si>
  <si>
    <t>常滑</t>
  </si>
  <si>
    <t>東浦町</t>
  </si>
  <si>
    <t>緒川</t>
  </si>
  <si>
    <t>石浜</t>
  </si>
  <si>
    <t>緒川新田</t>
  </si>
  <si>
    <t>東ヶ丘</t>
  </si>
  <si>
    <t>阿久比町</t>
  </si>
  <si>
    <t>阿久比</t>
  </si>
  <si>
    <t>坂部</t>
  </si>
  <si>
    <t>武豊町</t>
  </si>
  <si>
    <t>富貴</t>
  </si>
  <si>
    <t>美浜町</t>
  </si>
  <si>
    <t>野間</t>
  </si>
  <si>
    <t>内海</t>
  </si>
  <si>
    <t>*2</t>
  </si>
  <si>
    <t>師崎</t>
  </si>
  <si>
    <t>*2 日間賀島、篠島地区を含む</t>
  </si>
  <si>
    <t>菱野団地</t>
  </si>
  <si>
    <t>原山台</t>
  </si>
  <si>
    <t>瀬戸南部</t>
  </si>
  <si>
    <t>瀬戸幡山</t>
  </si>
  <si>
    <t>瀬戸山口</t>
  </si>
  <si>
    <t>三郷</t>
  </si>
  <si>
    <t>平池</t>
  </si>
  <si>
    <t>尾張旭北部</t>
  </si>
  <si>
    <t>旭新居</t>
  </si>
  <si>
    <t>*1</t>
  </si>
  <si>
    <t>*2</t>
  </si>
  <si>
    <t>西春西部</t>
  </si>
  <si>
    <t>旧甚目寺町</t>
  </si>
  <si>
    <t>旧七宝町</t>
  </si>
  <si>
    <t>旧美和町</t>
  </si>
  <si>
    <t>あま市</t>
  </si>
  <si>
    <t>　　　　</t>
  </si>
  <si>
    <t>春日井西部</t>
  </si>
  <si>
    <t>半田北部</t>
  </si>
  <si>
    <t>東海北部</t>
  </si>
  <si>
    <t>折込数</t>
  </si>
  <si>
    <t>半田青山</t>
  </si>
  <si>
    <t>大府駅西</t>
  </si>
  <si>
    <t>長久手市</t>
  </si>
  <si>
    <t>常滑南部</t>
  </si>
  <si>
    <t>中水野</t>
  </si>
  <si>
    <t>清須市全域の場合</t>
  </si>
  <si>
    <t>東郷白鳥</t>
  </si>
  <si>
    <t>勝川</t>
  </si>
  <si>
    <t>N</t>
  </si>
  <si>
    <t>NM</t>
  </si>
  <si>
    <t>一宮春明</t>
  </si>
  <si>
    <t>苅安賀</t>
  </si>
  <si>
    <t>尾西みなみ</t>
  </si>
  <si>
    <t>木曽川(宇佐見)</t>
  </si>
  <si>
    <t/>
  </si>
  <si>
    <t>今伊勢東</t>
  </si>
  <si>
    <t>一宮尾西</t>
  </si>
  <si>
    <t>新一宮</t>
  </si>
  <si>
    <t>*3</t>
  </si>
  <si>
    <t>下津北部</t>
  </si>
  <si>
    <t>片原一色</t>
  </si>
  <si>
    <t>稲沢駅前</t>
  </si>
  <si>
    <t>尾張津島</t>
  </si>
  <si>
    <t>津島西部</t>
  </si>
  <si>
    <t>*２</t>
  </si>
  <si>
    <t>津島北部</t>
  </si>
  <si>
    <t>神守</t>
  </si>
  <si>
    <t>津島南部</t>
  </si>
  <si>
    <t xml:space="preserve">津島市全域の場合
</t>
  </si>
  <si>
    <t>NＭ</t>
  </si>
  <si>
    <t>NＭ</t>
  </si>
  <si>
    <t>*1　丹羽郡大口町100枚含む</t>
  </si>
  <si>
    <t>長久手北部</t>
  </si>
  <si>
    <t>岩倉東部</t>
  </si>
  <si>
    <t>東海大高</t>
  </si>
  <si>
    <t>ＮＭ</t>
  </si>
  <si>
    <t>ＮＭ</t>
  </si>
  <si>
    <t>NＭ</t>
  </si>
  <si>
    <t>NAM</t>
  </si>
  <si>
    <t>勝川東部</t>
  </si>
  <si>
    <t>東郷町</t>
  </si>
  <si>
    <t>下津浅野</t>
  </si>
  <si>
    <t>木曽川</t>
  </si>
  <si>
    <t>大里</t>
  </si>
  <si>
    <t>蟹江町全域の場合</t>
  </si>
  <si>
    <t>をプラス</t>
  </si>
  <si>
    <t>清須市の一部を含む</t>
  </si>
  <si>
    <t>江南まんだら寺前</t>
  </si>
  <si>
    <t>瀬戸市全域の場合</t>
  </si>
  <si>
    <t>多治見市多治見（両藤舎）</t>
  </si>
  <si>
    <t>100枚プラス</t>
  </si>
  <si>
    <t>新尾張旭</t>
  </si>
  <si>
    <t>東海市</t>
  </si>
  <si>
    <t>弥富北部（旧佐屋町）　　　　　　　　　　　　＊弥富市参照　　　　　　　　　　　　　　　　　　　津島（旧立田村・八開村）　　　　　　　　　　　　　　　　＊津島市参照</t>
  </si>
  <si>
    <t>春日井高校前</t>
  </si>
  <si>
    <t>長久手市全域の場合</t>
  </si>
  <si>
    <t>あま清洲</t>
  </si>
  <si>
    <t>瀬戸東(赤津)</t>
  </si>
  <si>
    <t>春日井市
一部含む</t>
  </si>
  <si>
    <t xml:space="preserve"> 江南市加納馬場 100枚を</t>
  </si>
  <si>
    <t xml:space="preserve"> 名東区森孝　　300枚</t>
  </si>
  <si>
    <t>富木島</t>
  </si>
  <si>
    <t>常滑鬼崎</t>
  </si>
  <si>
    <t>瀬戸菱野</t>
  </si>
  <si>
    <t>平和</t>
  </si>
  <si>
    <t>*2　江南市　150枚含む</t>
  </si>
  <si>
    <t>西　春　日　井　郡</t>
  </si>
  <si>
    <t>岩　　倉　　市</t>
  </si>
  <si>
    <t>清　　須　　市</t>
  </si>
  <si>
    <t>稲　　沢　　市</t>
  </si>
  <si>
    <t>津　　島　　市</t>
  </si>
  <si>
    <t>愛　　西　　市</t>
  </si>
  <si>
    <t>あ　　ま　　市</t>
  </si>
  <si>
    <t>海　　部　　郡</t>
  </si>
  <si>
    <t>江　　南　　市</t>
  </si>
  <si>
    <t>丹　　羽　　郡</t>
  </si>
  <si>
    <t>小　　牧　　市</t>
  </si>
  <si>
    <t>犬　　山　　市</t>
  </si>
  <si>
    <t>春　日　井　市</t>
  </si>
  <si>
    <t>瀬　　戸　　市</t>
  </si>
  <si>
    <t>尾　張　旭　市</t>
  </si>
  <si>
    <t>日　　進　　市</t>
  </si>
  <si>
    <t>豊　　明　　市</t>
  </si>
  <si>
    <t>東　　海　　市</t>
  </si>
  <si>
    <t>愛　　知　　郡</t>
  </si>
  <si>
    <t>長　久　手　市</t>
  </si>
  <si>
    <t>大　　府　　市</t>
  </si>
  <si>
    <t>半　　田　　市</t>
  </si>
  <si>
    <t>知　　多　　市</t>
  </si>
  <si>
    <t>知　　多　　郡</t>
  </si>
  <si>
    <t>常　　滑　　市</t>
  </si>
  <si>
    <t>新瀬戸</t>
  </si>
  <si>
    <t>稲沢国府宮</t>
  </si>
  <si>
    <t>稲沢高御堂</t>
  </si>
  <si>
    <t>稲沢千代田</t>
  </si>
  <si>
    <t>祖父江南部</t>
  </si>
  <si>
    <t>一宮西部</t>
  </si>
  <si>
    <t>M</t>
  </si>
  <si>
    <t>清須北部</t>
  </si>
  <si>
    <t>*1</t>
  </si>
  <si>
    <t>*2</t>
  </si>
  <si>
    <t>*3</t>
  </si>
  <si>
    <t>一宮市一部含む</t>
  </si>
  <si>
    <t>あま市一部含む</t>
  </si>
  <si>
    <t>愛西市の
一部含む</t>
  </si>
  <si>
    <t>*1 清須市 200枚含む</t>
  </si>
  <si>
    <t>弥富市全域の場合</t>
  </si>
  <si>
    <t>愛西市一部含む</t>
  </si>
  <si>
    <t>鷹来桃山</t>
  </si>
  <si>
    <t>大和三条</t>
  </si>
  <si>
    <t>飛島村</t>
  </si>
  <si>
    <t>飛島</t>
  </si>
  <si>
    <t>春日井宮町</t>
  </si>
  <si>
    <t>をプラス</t>
  </si>
  <si>
    <t>稲沢市祖父江南部 500枚</t>
  </si>
  <si>
    <t>豊山町全域の場合
 北区喜惣治　150枚をプラス</t>
  </si>
  <si>
    <t xml:space="preserve"> 天白区梅が丘　550枚をプラス</t>
  </si>
  <si>
    <t>桃花台西</t>
  </si>
  <si>
    <t>桃花台東</t>
  </si>
  <si>
    <t xml:space="preserve"> </t>
  </si>
  <si>
    <t xml:space="preserve">  </t>
  </si>
  <si>
    <t>NＭS</t>
  </si>
  <si>
    <t>NＭS</t>
  </si>
  <si>
    <t>NS</t>
  </si>
  <si>
    <t>NMS</t>
  </si>
  <si>
    <t>ＮAMS</t>
  </si>
  <si>
    <t>ＮＭS</t>
  </si>
  <si>
    <t>NAＭS</t>
  </si>
  <si>
    <t>ＮS</t>
  </si>
  <si>
    <t>ＮMS</t>
  </si>
  <si>
    <t>ＮＭYS</t>
  </si>
  <si>
    <t>ＮAMＹS</t>
  </si>
  <si>
    <t>ＮＭAS</t>
  </si>
  <si>
    <t>ＮＡＭS</t>
  </si>
  <si>
    <t>NM　AYS</t>
  </si>
  <si>
    <t>NM</t>
  </si>
  <si>
    <t>ＮA　MＩS</t>
  </si>
  <si>
    <t>ＮA　MS</t>
  </si>
  <si>
    <t>*1 名古屋市中川区200枚含む</t>
  </si>
  <si>
    <t xml:space="preserve">江南市全域の場合
</t>
  </si>
  <si>
    <t xml:space="preserve"> 名東区極楽300枚をプラス</t>
  </si>
  <si>
    <t>知多市</t>
  </si>
  <si>
    <t>ＮAＭS</t>
  </si>
  <si>
    <t>NAＭ</t>
  </si>
  <si>
    <t xml:space="preserve">稲沢市全域の場合
</t>
  </si>
  <si>
    <t>　　　　　　　　　　　　　</t>
  </si>
  <si>
    <t>　　          一宮市  300枚含む</t>
  </si>
  <si>
    <t xml:space="preserve">          *3 愛西市  500枚含む</t>
  </si>
  <si>
    <t>清須市・一宮市              一部含む</t>
  </si>
  <si>
    <t xml:space="preserve">   *1 愛西市     400枚含む</t>
  </si>
  <si>
    <t xml:space="preserve">   *3 あま市       450枚含む</t>
  </si>
  <si>
    <t>N</t>
  </si>
  <si>
    <t>津島市津島西部    400枚</t>
  </si>
  <si>
    <t xml:space="preserve">　　弥富市  250枚含む
</t>
  </si>
  <si>
    <t>愛西市永和 250枚をプラス</t>
  </si>
  <si>
    <t>NＭS</t>
  </si>
  <si>
    <t>NＭS</t>
  </si>
  <si>
    <t>ＮM</t>
  </si>
  <si>
    <t>Ｎ</t>
  </si>
  <si>
    <t>西区　平田　　　　　     200枚</t>
  </si>
  <si>
    <t>北名古屋市北名古屋  200枚</t>
  </si>
  <si>
    <t>丹羽郡扶桑山名  150枚をプラス</t>
  </si>
  <si>
    <t>小牧市小牧村中  100枚をプラス　</t>
  </si>
  <si>
    <t xml:space="preserve"> 名東区梅森　   300枚をプラス</t>
  </si>
  <si>
    <t xml:space="preserve"> </t>
  </si>
  <si>
    <t>弥富駅前</t>
  </si>
  <si>
    <t xml:space="preserve">清須市清須北部   800枚をプラス　　
</t>
  </si>
  <si>
    <t>*1稲沢市  800枚含む</t>
  </si>
  <si>
    <t>尾　張　地　区　全　域</t>
  </si>
  <si>
    <t>弥富中央</t>
  </si>
  <si>
    <t>江南中部</t>
  </si>
  <si>
    <t>大府・共和</t>
  </si>
  <si>
    <t>令和5年（12月１日以降）</t>
  </si>
  <si>
    <t xml:space="preserve">一宮市全域の場合
江南市加納馬場　600枚
稲沢市稲沢下津  300枚
稲沢市下津北部　250枚
            　　をプラス
</t>
  </si>
  <si>
    <t xml:space="preserve">          *1 清須市  750枚</t>
  </si>
  <si>
    <t xml:space="preserve">          *2 一宮市  250枚含む</t>
  </si>
  <si>
    <t>愛西市永和   1,350枚をプラス</t>
  </si>
  <si>
    <t xml:space="preserve">   *2 愛西市   2,000枚含む</t>
  </si>
  <si>
    <t>津島市津島北部 2,000枚</t>
  </si>
  <si>
    <t>*1 津島市1,350枚含む</t>
  </si>
  <si>
    <t>　　蟹江町  500枚含む</t>
  </si>
  <si>
    <t>あま市全域の場合
津島市青塚         450枚　　　　　　　　　　　　　　清須市あま清洲 1,050枚をプラス</t>
  </si>
  <si>
    <t>愛西市永和                500枚</t>
  </si>
  <si>
    <t>稲沢市　稲沢下津   　 750枚</t>
  </si>
  <si>
    <t>*2あま市  1,050枚含む</t>
  </si>
  <si>
    <t>丹羽郡柏森         500枚をプラス</t>
  </si>
  <si>
    <t>*1 一宮市    600枚
    岩倉市    100枚含む</t>
  </si>
  <si>
    <t>*1 江南市    500枚
    大口町    650枚含む</t>
  </si>
  <si>
    <t>丹羽郡柏森　　　  650枚</t>
  </si>
  <si>
    <t xml:space="preserve"> 守山区大森　1,700枚</t>
  </si>
  <si>
    <t>*1　守山区  1,300枚含む</t>
  </si>
  <si>
    <t>*2　守山区  　50枚含む</t>
  </si>
  <si>
    <t>*1 阿久比町 450枚含む</t>
  </si>
  <si>
    <t>阿久比町全域の場合
東ヶ丘 450枚をプラス</t>
  </si>
  <si>
    <t>名古屋市中川区戸田50枚をプラス</t>
  </si>
  <si>
    <t>ｻｲｽﾞ</t>
  </si>
  <si>
    <t>折込日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</si>
</sst>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&quot;現&quot;&quot;在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 "/>
    <numFmt numFmtId="183" formatCode="#,##0_ "/>
    <numFmt numFmtId="184" formatCode="#,##0_);[Red]\(#,##0\)"/>
    <numFmt numFmtId="185" formatCode="&quot;¥&quot;#,##0_);[Red]\(&quot;¥&quot;#,##0\)"/>
    <numFmt numFmtId="186" formatCode="#,##0;[Red]\-#,##0;"/>
    <numFmt numFmtId="187" formatCode="m&quot;月&quot;d&quot;日&quot;\(aaa\)"/>
    <numFmt numFmtId="188" formatCode="0_);[Red]\(0\)"/>
    <numFmt numFmtId="189" formatCode="[$-F400]h:mm:ss\ AM/PM"/>
    <numFmt numFmtId="190" formatCode="0.0_ "/>
    <numFmt numFmtId="191" formatCode="0.0_);[Red]\(0.0\)"/>
    <numFmt numFmtId="192" formatCode="#,##0.0_ ;[Red]\-#,##0.0\ "/>
    <numFmt numFmtId="193" formatCode="0.0_ ;[Red]\-0.0\ "/>
    <numFmt numFmtId="194" formatCode="0.00_ "/>
    <numFmt numFmtId="195" formatCode="yyyy&quot;年&quot;m&quot;月&quot;;@"/>
    <numFmt numFmtId="196" formatCode="[$-F800]dddd\,\ mmmm\ dd\,\ yyyy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5"/>
      <name val="ＭＳ Ｐゴシック"/>
      <family val="3"/>
    </font>
    <font>
      <sz val="5"/>
      <name val="ＭＳ Ｐ明朝"/>
      <family val="1"/>
    </font>
    <font>
      <sz val="8"/>
      <name val="ＭＳ Ｐゴシック"/>
      <family val="3"/>
    </font>
    <font>
      <b/>
      <sz val="5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5.5"/>
      <name val="ＭＳ Ｐ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7"/>
      <name val="Century"/>
      <family val="1"/>
    </font>
    <font>
      <b/>
      <sz val="9"/>
      <name val="ＭＳ Ｐ明朝"/>
      <family val="1"/>
    </font>
    <font>
      <b/>
      <sz val="11"/>
      <name val="ＭＳ 明朝"/>
      <family val="1"/>
    </font>
    <font>
      <b/>
      <sz val="12"/>
      <name val="ＭＳ 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sz val="8.5"/>
      <name val="ＭＳ Ｐゴシック"/>
      <family val="3"/>
    </font>
    <font>
      <sz val="8.6"/>
      <name val="ＭＳ Ｐゴシック"/>
      <family val="3"/>
    </font>
    <font>
      <sz val="4"/>
      <name val="ＭＳ Ｐゴシック"/>
      <family val="3"/>
    </font>
    <font>
      <sz val="8"/>
      <name val="ＭＳ 明朝"/>
      <family val="1"/>
    </font>
    <font>
      <sz val="8"/>
      <name val="Century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12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921">
    <xf numFmtId="0" fontId="0" fillId="0" borderId="0" xfId="0" applyAlignment="1">
      <alignment/>
    </xf>
    <xf numFmtId="186" fontId="2" fillId="0" borderId="10" xfId="49" applyNumberFormat="1" applyFont="1" applyBorder="1" applyAlignment="1">
      <alignment horizontal="left" vertical="top"/>
    </xf>
    <xf numFmtId="186" fontId="2" fillId="0" borderId="11" xfId="49" applyNumberFormat="1" applyFont="1" applyBorder="1" applyAlignment="1">
      <alignment vertical="top"/>
    </xf>
    <xf numFmtId="186" fontId="18" fillId="0" borderId="0" xfId="49" applyNumberFormat="1" applyFont="1" applyBorder="1" applyAlignment="1">
      <alignment horizontal="center" vertical="center"/>
    </xf>
    <xf numFmtId="186" fontId="0" fillId="0" borderId="0" xfId="49" applyNumberFormat="1" applyFont="1" applyBorder="1" applyAlignment="1">
      <alignment/>
    </xf>
    <xf numFmtId="186" fontId="18" fillId="0" borderId="0" xfId="49" applyNumberFormat="1" applyFont="1" applyAlignment="1">
      <alignment horizontal="center" vertical="center"/>
    </xf>
    <xf numFmtId="186" fontId="0" fillId="0" borderId="0" xfId="49" applyNumberFormat="1" applyFont="1" applyAlignment="1">
      <alignment/>
    </xf>
    <xf numFmtId="186" fontId="0" fillId="0" borderId="12" xfId="49" applyNumberFormat="1" applyFont="1" applyBorder="1" applyAlignment="1">
      <alignment/>
    </xf>
    <xf numFmtId="186" fontId="18" fillId="0" borderId="0" xfId="49" applyNumberFormat="1" applyFont="1" applyFill="1" applyAlignment="1">
      <alignment horizontal="center" vertical="center"/>
    </xf>
    <xf numFmtId="186" fontId="0" fillId="0" borderId="13" xfId="49" applyNumberFormat="1" applyFont="1" applyFill="1" applyBorder="1" applyAlignment="1">
      <alignment horizontal="center" vertical="center"/>
    </xf>
    <xf numFmtId="186" fontId="6" fillId="0" borderId="14" xfId="49" applyNumberFormat="1" applyFont="1" applyFill="1" applyBorder="1" applyAlignment="1">
      <alignment vertical="center"/>
    </xf>
    <xf numFmtId="186" fontId="0" fillId="0" borderId="15" xfId="49" applyNumberFormat="1" applyFont="1" applyBorder="1" applyAlignment="1">
      <alignment horizontal="distributed" vertical="center"/>
    </xf>
    <xf numFmtId="186" fontId="6" fillId="0" borderId="16" xfId="49" applyNumberFormat="1" applyFont="1" applyFill="1" applyBorder="1" applyAlignment="1">
      <alignment vertical="center"/>
    </xf>
    <xf numFmtId="186" fontId="0" fillId="0" borderId="17" xfId="49" applyNumberFormat="1" applyFont="1" applyFill="1" applyBorder="1" applyAlignment="1">
      <alignment horizontal="center" vertical="center"/>
    </xf>
    <xf numFmtId="186" fontId="6" fillId="0" borderId="18" xfId="49" applyNumberFormat="1" applyFont="1" applyFill="1" applyBorder="1" applyAlignment="1">
      <alignment vertical="center"/>
    </xf>
    <xf numFmtId="186" fontId="0" fillId="0" borderId="19" xfId="49" applyNumberFormat="1" applyFont="1" applyFill="1" applyBorder="1" applyAlignment="1">
      <alignment horizontal="center" vertical="center"/>
    </xf>
    <xf numFmtId="186" fontId="6" fillId="0" borderId="0" xfId="49" applyNumberFormat="1" applyFont="1" applyFill="1" applyAlignment="1">
      <alignment horizontal="center" vertical="center"/>
    </xf>
    <xf numFmtId="186" fontId="6" fillId="0" borderId="20" xfId="49" applyNumberFormat="1" applyFont="1" applyBorder="1" applyAlignment="1">
      <alignment horizontal="distributed" vertical="center"/>
    </xf>
    <xf numFmtId="186" fontId="6" fillId="0" borderId="15" xfId="49" applyNumberFormat="1" applyFont="1" applyBorder="1" applyAlignment="1">
      <alignment horizontal="distributed" vertical="center"/>
    </xf>
    <xf numFmtId="186" fontId="2" fillId="0" borderId="21" xfId="49" applyNumberFormat="1" applyFont="1" applyBorder="1" applyAlignment="1">
      <alignment vertical="top"/>
    </xf>
    <xf numFmtId="186" fontId="0" fillId="0" borderId="22" xfId="49" applyNumberFormat="1" applyFont="1" applyBorder="1" applyAlignment="1">
      <alignment/>
    </xf>
    <xf numFmtId="186" fontId="0" fillId="0" borderId="23" xfId="49" applyNumberFormat="1" applyFont="1" applyBorder="1" applyAlignment="1">
      <alignment/>
    </xf>
    <xf numFmtId="186" fontId="3" fillId="0" borderId="0" xfId="49" applyNumberFormat="1" applyFont="1" applyAlignment="1">
      <alignment horizontal="left" vertical="center"/>
    </xf>
    <xf numFmtId="186" fontId="24" fillId="0" borderId="0" xfId="49" applyNumberFormat="1" applyFont="1" applyAlignment="1">
      <alignment horizontal="left" vertical="center"/>
    </xf>
    <xf numFmtId="186" fontId="0" fillId="0" borderId="0" xfId="49" applyNumberFormat="1" applyFont="1" applyAlignment="1">
      <alignment vertical="center"/>
    </xf>
    <xf numFmtId="186" fontId="10" fillId="0" borderId="0" xfId="49" applyNumberFormat="1" applyFont="1" applyAlignment="1">
      <alignment horizontal="right" vertical="center"/>
    </xf>
    <xf numFmtId="186" fontId="10" fillId="0" borderId="0" xfId="49" applyNumberFormat="1" applyFont="1" applyAlignment="1">
      <alignment vertical="center"/>
    </xf>
    <xf numFmtId="186" fontId="6" fillId="0" borderId="24" xfId="49" applyNumberFormat="1" applyFont="1" applyBorder="1" applyAlignment="1">
      <alignment/>
    </xf>
    <xf numFmtId="186" fontId="6" fillId="0" borderId="25" xfId="49" applyNumberFormat="1" applyFont="1" applyBorder="1" applyAlignment="1">
      <alignment horizontal="distributed" vertical="center"/>
    </xf>
    <xf numFmtId="186" fontId="17" fillId="0" borderId="26" xfId="49" applyNumberFormat="1" applyFont="1" applyBorder="1" applyAlignment="1">
      <alignment horizontal="center" vertical="center"/>
    </xf>
    <xf numFmtId="186" fontId="6" fillId="0" borderId="27" xfId="49" applyNumberFormat="1" applyFont="1" applyBorder="1" applyAlignment="1">
      <alignment horizontal="right" vertical="center"/>
    </xf>
    <xf numFmtId="186" fontId="4" fillId="0" borderId="25" xfId="49" applyNumberFormat="1" applyFont="1" applyBorder="1" applyAlignment="1">
      <alignment vertical="center"/>
    </xf>
    <xf numFmtId="186" fontId="6" fillId="0" borderId="28" xfId="49" applyNumberFormat="1" applyFont="1" applyBorder="1" applyAlignment="1">
      <alignment/>
    </xf>
    <xf numFmtId="186" fontId="17" fillId="0" borderId="29" xfId="49" applyNumberFormat="1" applyFont="1" applyBorder="1" applyAlignment="1">
      <alignment horizontal="center" vertical="center"/>
    </xf>
    <xf numFmtId="186" fontId="6" fillId="0" borderId="30" xfId="49" applyNumberFormat="1" applyFont="1" applyBorder="1" applyAlignment="1">
      <alignment horizontal="right" vertical="center"/>
    </xf>
    <xf numFmtId="186" fontId="4" fillId="0" borderId="15" xfId="49" applyNumberFormat="1" applyFont="1" applyBorder="1" applyAlignment="1">
      <alignment vertical="center"/>
    </xf>
    <xf numFmtId="186" fontId="8" fillId="0" borderId="0" xfId="49" applyNumberFormat="1" applyFont="1" applyBorder="1" applyAlignment="1">
      <alignment vertical="center"/>
    </xf>
    <xf numFmtId="186" fontId="14" fillId="0" borderId="0" xfId="49" applyNumberFormat="1" applyFont="1" applyBorder="1" applyAlignment="1">
      <alignment horizontal="center" vertical="center"/>
    </xf>
    <xf numFmtId="186" fontId="8" fillId="0" borderId="0" xfId="49" applyNumberFormat="1" applyFont="1" applyBorder="1" applyAlignment="1">
      <alignment horizontal="right" vertical="center"/>
    </xf>
    <xf numFmtId="186" fontId="8" fillId="0" borderId="31" xfId="49" applyNumberFormat="1" applyFont="1" applyBorder="1" applyAlignment="1">
      <alignment vertical="center"/>
    </xf>
    <xf numFmtId="186" fontId="6" fillId="0" borderId="0" xfId="49" applyNumberFormat="1" applyFont="1" applyAlignment="1">
      <alignment vertical="center"/>
    </xf>
    <xf numFmtId="186" fontId="17" fillId="0" borderId="29" xfId="49" applyNumberFormat="1" applyFont="1" applyBorder="1" applyAlignment="1">
      <alignment horizontal="center" vertical="center" wrapText="1"/>
    </xf>
    <xf numFmtId="186" fontId="1" fillId="0" borderId="28" xfId="49" applyNumberFormat="1" applyFont="1" applyBorder="1" applyAlignment="1">
      <alignment horizontal="center" vertical="center" wrapText="1"/>
    </xf>
    <xf numFmtId="186" fontId="2" fillId="0" borderId="15" xfId="49" applyNumberFormat="1" applyFont="1" applyBorder="1" applyAlignment="1">
      <alignment horizontal="distributed" vertical="center"/>
    </xf>
    <xf numFmtId="186" fontId="6" fillId="0" borderId="32" xfId="49" applyNumberFormat="1" applyFont="1" applyBorder="1" applyAlignment="1">
      <alignment/>
    </xf>
    <xf numFmtId="186" fontId="6" fillId="0" borderId="33" xfId="49" applyNumberFormat="1" applyFont="1" applyBorder="1" applyAlignment="1">
      <alignment horizontal="distributed" vertical="center"/>
    </xf>
    <xf numFmtId="186" fontId="17" fillId="0" borderId="34" xfId="49" applyNumberFormat="1" applyFont="1" applyBorder="1" applyAlignment="1">
      <alignment horizontal="center" vertical="center"/>
    </xf>
    <xf numFmtId="186" fontId="6" fillId="0" borderId="35" xfId="49" applyNumberFormat="1" applyFont="1" applyBorder="1" applyAlignment="1">
      <alignment horizontal="right" vertical="center"/>
    </xf>
    <xf numFmtId="186" fontId="4" fillId="0" borderId="33" xfId="49" applyNumberFormat="1" applyFont="1" applyBorder="1" applyAlignment="1">
      <alignment vertical="center"/>
    </xf>
    <xf numFmtId="186" fontId="22" fillId="0" borderId="15" xfId="49" applyNumberFormat="1" applyFont="1" applyBorder="1" applyAlignment="1">
      <alignment horizontal="distributed" vertical="center"/>
    </xf>
    <xf numFmtId="186" fontId="14" fillId="0" borderId="29" xfId="49" applyNumberFormat="1" applyFont="1" applyBorder="1" applyAlignment="1">
      <alignment horizontal="center" vertical="center"/>
    </xf>
    <xf numFmtId="186" fontId="13" fillId="0" borderId="0" xfId="49" applyNumberFormat="1" applyFont="1" applyBorder="1" applyAlignment="1">
      <alignment vertical="center" wrapText="1"/>
    </xf>
    <xf numFmtId="186" fontId="13" fillId="0" borderId="31" xfId="49" applyNumberFormat="1" applyFont="1" applyBorder="1" applyAlignment="1">
      <alignment vertical="center" wrapText="1"/>
    </xf>
    <xf numFmtId="186" fontId="16" fillId="0" borderId="20" xfId="49" applyNumberFormat="1" applyFont="1" applyBorder="1" applyAlignment="1">
      <alignment horizontal="distributed" vertical="center"/>
    </xf>
    <xf numFmtId="186" fontId="17" fillId="0" borderId="36" xfId="49" applyNumberFormat="1" applyFont="1" applyBorder="1" applyAlignment="1">
      <alignment horizontal="center" vertical="center"/>
    </xf>
    <xf numFmtId="186" fontId="6" fillId="0" borderId="37" xfId="49" applyNumberFormat="1" applyFont="1" applyBorder="1" applyAlignment="1">
      <alignment horizontal="right" vertical="center"/>
    </xf>
    <xf numFmtId="186" fontId="4" fillId="0" borderId="20" xfId="49" applyNumberFormat="1" applyFont="1" applyBorder="1" applyAlignment="1">
      <alignment vertical="center"/>
    </xf>
    <xf numFmtId="186" fontId="14" fillId="0" borderId="36" xfId="49" applyNumberFormat="1" applyFont="1" applyBorder="1" applyAlignment="1">
      <alignment horizontal="center" vertical="center"/>
    </xf>
    <xf numFmtId="186" fontId="13" fillId="0" borderId="0" xfId="49" applyNumberFormat="1" applyFont="1" applyBorder="1" applyAlignment="1">
      <alignment vertical="center"/>
    </xf>
    <xf numFmtId="186" fontId="15" fillId="0" borderId="0" xfId="49" applyNumberFormat="1" applyFont="1" applyBorder="1" applyAlignment="1">
      <alignment horizontal="center" vertical="center"/>
    </xf>
    <xf numFmtId="186" fontId="13" fillId="0" borderId="0" xfId="49" applyNumberFormat="1" applyFont="1" applyBorder="1" applyAlignment="1">
      <alignment horizontal="right" vertical="center"/>
    </xf>
    <xf numFmtId="186" fontId="13" fillId="0" borderId="31" xfId="49" applyNumberFormat="1" applyFont="1" applyBorder="1" applyAlignment="1">
      <alignment vertical="center"/>
    </xf>
    <xf numFmtId="186" fontId="6" fillId="0" borderId="11" xfId="49" applyNumberFormat="1" applyFont="1" applyBorder="1" applyAlignment="1">
      <alignment/>
    </xf>
    <xf numFmtId="186" fontId="9" fillId="0" borderId="21" xfId="49" applyNumberFormat="1" applyFont="1" applyBorder="1" applyAlignment="1">
      <alignment vertical="center"/>
    </xf>
    <xf numFmtId="186" fontId="9" fillId="0" borderId="38" xfId="49" applyNumberFormat="1" applyFont="1" applyBorder="1" applyAlignment="1">
      <alignment horizontal="center" vertical="center"/>
    </xf>
    <xf numFmtId="186" fontId="9" fillId="0" borderId="38" xfId="49" applyNumberFormat="1" applyFont="1" applyBorder="1" applyAlignment="1">
      <alignment horizontal="right" vertical="center"/>
    </xf>
    <xf numFmtId="186" fontId="9" fillId="0" borderId="23" xfId="49" applyNumberFormat="1" applyFont="1" applyBorder="1" applyAlignment="1">
      <alignment vertical="center"/>
    </xf>
    <xf numFmtId="186" fontId="0" fillId="0" borderId="0" xfId="49" applyNumberFormat="1" applyFont="1" applyAlignment="1">
      <alignment horizontal="center"/>
    </xf>
    <xf numFmtId="186" fontId="6" fillId="0" borderId="0" xfId="49" applyNumberFormat="1" applyFont="1" applyAlignment="1">
      <alignment horizontal="center"/>
    </xf>
    <xf numFmtId="186" fontId="13" fillId="0" borderId="0" xfId="49" applyNumberFormat="1" applyFont="1" applyAlignment="1">
      <alignment/>
    </xf>
    <xf numFmtId="186" fontId="13" fillId="0" borderId="0" xfId="49" applyNumberFormat="1" applyFont="1" applyBorder="1" applyAlignment="1">
      <alignment vertical="top"/>
    </xf>
    <xf numFmtId="186" fontId="13" fillId="0" borderId="31" xfId="49" applyNumberFormat="1" applyFont="1" applyBorder="1" applyAlignment="1">
      <alignment vertical="top"/>
    </xf>
    <xf numFmtId="186" fontId="13" fillId="0" borderId="0" xfId="49" applyNumberFormat="1" applyFont="1" applyBorder="1" applyAlignment="1">
      <alignment vertical="top" wrapText="1"/>
    </xf>
    <xf numFmtId="186" fontId="13" fillId="0" borderId="31" xfId="49" applyNumberFormat="1" applyFont="1" applyBorder="1" applyAlignment="1">
      <alignment vertical="top" wrapText="1"/>
    </xf>
    <xf numFmtId="186" fontId="0" fillId="0" borderId="0" xfId="49" applyNumberFormat="1" applyFont="1" applyBorder="1" applyAlignment="1">
      <alignment vertical="top" wrapText="1"/>
    </xf>
    <xf numFmtId="186" fontId="7" fillId="0" borderId="38" xfId="49" applyNumberFormat="1" applyFont="1" applyBorder="1" applyAlignment="1">
      <alignment vertical="top"/>
    </xf>
    <xf numFmtId="186" fontId="7" fillId="0" borderId="23" xfId="49" applyNumberFormat="1" applyFont="1" applyBorder="1" applyAlignment="1">
      <alignment vertical="top"/>
    </xf>
    <xf numFmtId="186" fontId="6" fillId="0" borderId="0" xfId="49" applyNumberFormat="1" applyFont="1" applyAlignment="1">
      <alignment/>
    </xf>
    <xf numFmtId="186" fontId="13" fillId="0" borderId="0" xfId="49" applyNumberFormat="1" applyFont="1" applyAlignment="1">
      <alignment vertical="top" wrapText="1"/>
    </xf>
    <xf numFmtId="186" fontId="6" fillId="0" borderId="39" xfId="49" applyNumberFormat="1" applyFont="1" applyBorder="1" applyAlignment="1">
      <alignment horizontal="distributed" vertical="center"/>
    </xf>
    <xf numFmtId="186" fontId="6" fillId="0" borderId="40" xfId="49" applyNumberFormat="1" applyFont="1" applyBorder="1" applyAlignment="1">
      <alignment horizontal="right" vertical="center"/>
    </xf>
    <xf numFmtId="186" fontId="4" fillId="0" borderId="39" xfId="49" applyNumberFormat="1" applyFont="1" applyBorder="1" applyAlignment="1">
      <alignment vertical="center"/>
    </xf>
    <xf numFmtId="186" fontId="17" fillId="0" borderId="41" xfId="49" applyNumberFormat="1" applyFont="1" applyBorder="1" applyAlignment="1">
      <alignment horizontal="center" vertical="center"/>
    </xf>
    <xf numFmtId="186" fontId="0" fillId="0" borderId="31" xfId="49" applyNumberFormat="1" applyFont="1" applyBorder="1" applyAlignment="1">
      <alignment/>
    </xf>
    <xf numFmtId="186" fontId="6" fillId="0" borderId="42" xfId="49" applyNumberFormat="1" applyFont="1" applyBorder="1" applyAlignment="1">
      <alignment horizontal="distributed" vertical="center"/>
    </xf>
    <xf numFmtId="186" fontId="17" fillId="0" borderId="43" xfId="49" applyNumberFormat="1" applyFont="1" applyBorder="1" applyAlignment="1">
      <alignment horizontal="center" vertical="center"/>
    </xf>
    <xf numFmtId="186" fontId="6" fillId="0" borderId="44" xfId="49" applyNumberFormat="1" applyFont="1" applyBorder="1" applyAlignment="1">
      <alignment horizontal="right" vertical="center"/>
    </xf>
    <xf numFmtId="186" fontId="4" fillId="0" borderId="42" xfId="49" applyNumberFormat="1" applyFont="1" applyBorder="1" applyAlignment="1">
      <alignment vertical="center"/>
    </xf>
    <xf numFmtId="186" fontId="13" fillId="0" borderId="38" xfId="49" applyNumberFormat="1" applyFont="1" applyBorder="1" applyAlignment="1">
      <alignment vertical="top"/>
    </xf>
    <xf numFmtId="186" fontId="13" fillId="0" borderId="23" xfId="49" applyNumberFormat="1" applyFont="1" applyBorder="1" applyAlignment="1">
      <alignment vertical="top"/>
    </xf>
    <xf numFmtId="186" fontId="2" fillId="0" borderId="42" xfId="49" applyNumberFormat="1" applyFont="1" applyBorder="1" applyAlignment="1">
      <alignment horizontal="distributed" vertical="center"/>
    </xf>
    <xf numFmtId="186" fontId="6" fillId="0" borderId="21" xfId="49" applyNumberFormat="1" applyFont="1" applyBorder="1" applyAlignment="1">
      <alignment horizontal="distributed" vertical="center"/>
    </xf>
    <xf numFmtId="186" fontId="17" fillId="0" borderId="45" xfId="49" applyNumberFormat="1" applyFont="1" applyBorder="1" applyAlignment="1">
      <alignment horizontal="center" vertical="center"/>
    </xf>
    <xf numFmtId="186" fontId="6" fillId="0" borderId="46" xfId="49" applyNumberFormat="1" applyFont="1" applyBorder="1" applyAlignment="1">
      <alignment horizontal="right" vertical="center"/>
    </xf>
    <xf numFmtId="186" fontId="4" fillId="0" borderId="21" xfId="49" applyNumberFormat="1" applyFont="1" applyBorder="1" applyAlignment="1">
      <alignment vertical="center"/>
    </xf>
    <xf numFmtId="186" fontId="2" fillId="0" borderId="47" xfId="49" applyNumberFormat="1" applyFont="1" applyBorder="1" applyAlignment="1">
      <alignment horizontal="center" vertical="center"/>
    </xf>
    <xf numFmtId="186" fontId="1" fillId="0" borderId="10" xfId="49" applyNumberFormat="1" applyFont="1" applyBorder="1" applyAlignment="1">
      <alignment horizontal="center" vertical="center" wrapText="1"/>
    </xf>
    <xf numFmtId="186" fontId="16" fillId="0" borderId="15" xfId="49" applyNumberFormat="1" applyFont="1" applyBorder="1" applyAlignment="1">
      <alignment horizontal="distributed" vertical="center"/>
    </xf>
    <xf numFmtId="186" fontId="7" fillId="0" borderId="38" xfId="49" applyNumberFormat="1" applyFont="1" applyBorder="1" applyAlignment="1">
      <alignment horizontal="center" vertical="center"/>
    </xf>
    <xf numFmtId="186" fontId="7" fillId="0" borderId="38" xfId="49" applyNumberFormat="1" applyFont="1" applyBorder="1" applyAlignment="1">
      <alignment horizontal="right" vertical="center"/>
    </xf>
    <xf numFmtId="186" fontId="7" fillId="0" borderId="23" xfId="49" applyNumberFormat="1" applyFont="1" applyBorder="1" applyAlignment="1">
      <alignment vertical="center"/>
    </xf>
    <xf numFmtId="186" fontId="13" fillId="0" borderId="0" xfId="49" applyNumberFormat="1" applyFont="1" applyBorder="1" applyAlignment="1">
      <alignment horizontal="left" vertical="center"/>
    </xf>
    <xf numFmtId="186" fontId="2" fillId="0" borderId="31" xfId="49" applyNumberFormat="1" applyFont="1" applyBorder="1" applyAlignment="1">
      <alignment wrapText="1"/>
    </xf>
    <xf numFmtId="186" fontId="13" fillId="0" borderId="0" xfId="49" applyNumberFormat="1" applyFont="1" applyBorder="1" applyAlignment="1">
      <alignment/>
    </xf>
    <xf numFmtId="186" fontId="15" fillId="0" borderId="0" xfId="49" applyNumberFormat="1" applyFont="1" applyBorder="1" applyAlignment="1">
      <alignment horizontal="center"/>
    </xf>
    <xf numFmtId="186" fontId="5" fillId="0" borderId="0" xfId="49" applyNumberFormat="1" applyFont="1" applyAlignment="1">
      <alignment vertical="top"/>
    </xf>
    <xf numFmtId="186" fontId="5" fillId="0" borderId="31" xfId="49" applyNumberFormat="1" applyFont="1" applyBorder="1" applyAlignment="1">
      <alignment vertical="top"/>
    </xf>
    <xf numFmtId="186" fontId="13" fillId="0" borderId="0" xfId="49" applyNumberFormat="1" applyFont="1" applyBorder="1" applyAlignment="1">
      <alignment/>
    </xf>
    <xf numFmtId="186" fontId="1" fillId="0" borderId="28" xfId="49" applyNumberFormat="1" applyFont="1" applyBorder="1" applyAlignment="1">
      <alignment horizontal="center" vertical="center"/>
    </xf>
    <xf numFmtId="186" fontId="14" fillId="0" borderId="28" xfId="49" applyNumberFormat="1" applyFont="1" applyBorder="1" applyAlignment="1">
      <alignment horizontal="center" vertical="center"/>
    </xf>
    <xf numFmtId="186" fontId="6" fillId="0" borderId="15" xfId="49" applyNumberFormat="1" applyFont="1" applyBorder="1" applyAlignment="1">
      <alignment horizontal="left" vertical="center"/>
    </xf>
    <xf numFmtId="186" fontId="6" fillId="0" borderId="33" xfId="49" applyNumberFormat="1" applyFont="1" applyBorder="1" applyAlignment="1">
      <alignment horizontal="left" vertical="center"/>
    </xf>
    <xf numFmtId="186" fontId="2" fillId="0" borderId="39" xfId="49" applyNumberFormat="1" applyFont="1" applyBorder="1" applyAlignment="1">
      <alignment vertical="top"/>
    </xf>
    <xf numFmtId="186" fontId="17" fillId="0" borderId="29" xfId="49" applyNumberFormat="1" applyFont="1" applyFill="1" applyBorder="1" applyAlignment="1">
      <alignment horizontal="center" vertical="center"/>
    </xf>
    <xf numFmtId="186" fontId="10" fillId="0" borderId="38" xfId="49" applyNumberFormat="1" applyFont="1" applyBorder="1" applyAlignment="1">
      <alignment horizontal="right" vertical="center"/>
    </xf>
    <xf numFmtId="186" fontId="14" fillId="0" borderId="29" xfId="49" applyNumberFormat="1" applyFont="1" applyBorder="1" applyAlignment="1">
      <alignment horizontal="center" vertical="center" wrapText="1"/>
    </xf>
    <xf numFmtId="186" fontId="0" fillId="0" borderId="48" xfId="49" applyNumberFormat="1" applyFont="1" applyBorder="1" applyAlignment="1">
      <alignment vertical="center"/>
    </xf>
    <xf numFmtId="186" fontId="0" fillId="0" borderId="49" xfId="49" applyNumberFormat="1" applyFont="1" applyBorder="1" applyAlignment="1">
      <alignment vertical="center"/>
    </xf>
    <xf numFmtId="186" fontId="6" fillId="0" borderId="50" xfId="49" applyNumberFormat="1" applyFont="1" applyBorder="1" applyAlignment="1">
      <alignment vertical="center"/>
    </xf>
    <xf numFmtId="186" fontId="24" fillId="0" borderId="0" xfId="49" applyNumberFormat="1" applyFont="1" applyAlignment="1">
      <alignment horizontal="left" vertical="center" shrinkToFit="1"/>
    </xf>
    <xf numFmtId="186" fontId="13" fillId="0" borderId="0" xfId="49" applyNumberFormat="1" applyFont="1" applyAlignment="1">
      <alignment shrinkToFit="1"/>
    </xf>
    <xf numFmtId="186" fontId="0" fillId="0" borderId="0" xfId="49" applyNumberFormat="1" applyFont="1" applyAlignment="1">
      <alignment shrinkToFit="1"/>
    </xf>
    <xf numFmtId="186" fontId="4" fillId="0" borderId="25" xfId="49" applyNumberFormat="1" applyFont="1" applyBorder="1" applyAlignment="1">
      <alignment vertical="center" shrinkToFit="1"/>
    </xf>
    <xf numFmtId="186" fontId="4" fillId="0" borderId="15" xfId="49" applyNumberFormat="1" applyFont="1" applyBorder="1" applyAlignment="1">
      <alignment vertical="center" shrinkToFit="1"/>
    </xf>
    <xf numFmtId="186" fontId="4" fillId="0" borderId="33" xfId="49" applyNumberFormat="1" applyFont="1" applyBorder="1" applyAlignment="1">
      <alignment vertical="center" shrinkToFit="1"/>
    </xf>
    <xf numFmtId="186" fontId="9" fillId="0" borderId="21" xfId="49" applyNumberFormat="1" applyFont="1" applyBorder="1" applyAlignment="1">
      <alignment vertical="center" shrinkToFit="1"/>
    </xf>
    <xf numFmtId="186" fontId="0" fillId="0" borderId="0" xfId="49" applyNumberFormat="1" applyFont="1" applyAlignment="1">
      <alignment vertical="center" shrinkToFit="1"/>
    </xf>
    <xf numFmtId="186" fontId="0" fillId="0" borderId="39" xfId="49" applyNumberFormat="1" applyFont="1" applyBorder="1" applyAlignment="1">
      <alignment/>
    </xf>
    <xf numFmtId="186" fontId="8" fillId="0" borderId="0" xfId="49" applyNumberFormat="1" applyFont="1" applyBorder="1" applyAlignment="1">
      <alignment horizontal="left" vertical="top" wrapText="1"/>
    </xf>
    <xf numFmtId="186" fontId="6" fillId="0" borderId="0" xfId="49" applyNumberFormat="1" applyFont="1" applyBorder="1" applyAlignment="1">
      <alignment/>
    </xf>
    <xf numFmtId="186" fontId="6" fillId="0" borderId="0" xfId="49" applyNumberFormat="1" applyFont="1" applyBorder="1" applyAlignment="1">
      <alignment horizontal="center" vertical="center"/>
    </xf>
    <xf numFmtId="186" fontId="6" fillId="0" borderId="0" xfId="49" applyNumberFormat="1" applyFont="1" applyBorder="1" applyAlignment="1">
      <alignment vertical="center"/>
    </xf>
    <xf numFmtId="186" fontId="13" fillId="0" borderId="0" xfId="49" applyNumberFormat="1" applyFont="1" applyBorder="1" applyAlignment="1">
      <alignment vertical="center" shrinkToFit="1"/>
    </xf>
    <xf numFmtId="186" fontId="9" fillId="0" borderId="0" xfId="49" applyNumberFormat="1" applyFont="1" applyBorder="1" applyAlignment="1">
      <alignment vertical="center"/>
    </xf>
    <xf numFmtId="186" fontId="9" fillId="0" borderId="0" xfId="49" applyNumberFormat="1" applyFont="1" applyBorder="1" applyAlignment="1">
      <alignment horizontal="center" vertical="center"/>
    </xf>
    <xf numFmtId="186" fontId="9" fillId="0" borderId="0" xfId="49" applyNumberFormat="1" applyFont="1" applyBorder="1" applyAlignment="1">
      <alignment vertical="center" shrinkToFit="1"/>
    </xf>
    <xf numFmtId="186" fontId="17" fillId="0" borderId="42" xfId="49" applyNumberFormat="1" applyFont="1" applyBorder="1" applyAlignment="1">
      <alignment horizontal="center" vertical="center"/>
    </xf>
    <xf numFmtId="186" fontId="2" fillId="0" borderId="10" xfId="49" applyNumberFormat="1" applyFont="1" applyBorder="1" applyAlignment="1">
      <alignment horizontal="center" shrinkToFit="1"/>
    </xf>
    <xf numFmtId="186" fontId="7" fillId="0" borderId="0" xfId="49" applyNumberFormat="1" applyFont="1" applyBorder="1" applyAlignment="1">
      <alignment horizontal="center" vertical="center"/>
    </xf>
    <xf numFmtId="186" fontId="7" fillId="0" borderId="0" xfId="49" applyNumberFormat="1" applyFont="1" applyBorder="1" applyAlignment="1">
      <alignment horizontal="right" vertical="center"/>
    </xf>
    <xf numFmtId="186" fontId="7" fillId="0" borderId="0" xfId="49" applyNumberFormat="1" applyFont="1" applyBorder="1" applyAlignment="1">
      <alignment vertical="center"/>
    </xf>
    <xf numFmtId="186" fontId="6" fillId="0" borderId="51" xfId="49" applyNumberFormat="1" applyFont="1" applyBorder="1" applyAlignment="1">
      <alignment/>
    </xf>
    <xf numFmtId="186" fontId="2" fillId="0" borderId="10" xfId="49" applyNumberFormat="1" applyFont="1" applyBorder="1" applyAlignment="1">
      <alignment horizontal="center" vertical="center" wrapText="1"/>
    </xf>
    <xf numFmtId="186" fontId="6" fillId="0" borderId="12" xfId="49" applyNumberFormat="1" applyFont="1" applyBorder="1" applyAlignment="1">
      <alignment/>
    </xf>
    <xf numFmtId="186" fontId="25" fillId="0" borderId="0" xfId="49" applyNumberFormat="1" applyFont="1" applyAlignment="1">
      <alignment vertical="center"/>
    </xf>
    <xf numFmtId="186" fontId="0" fillId="0" borderId="21" xfId="49" applyNumberFormat="1" applyFont="1" applyFill="1" applyBorder="1" applyAlignment="1">
      <alignment horizontal="center" vertical="center"/>
    </xf>
    <xf numFmtId="186" fontId="0" fillId="0" borderId="21" xfId="49" applyNumberFormat="1" applyFont="1" applyBorder="1" applyAlignment="1">
      <alignment/>
    </xf>
    <xf numFmtId="186" fontId="19" fillId="0" borderId="21" xfId="49" applyNumberFormat="1" applyFont="1" applyBorder="1" applyAlignment="1">
      <alignment/>
    </xf>
    <xf numFmtId="186" fontId="2" fillId="0" borderId="22" xfId="49" applyNumberFormat="1" applyFont="1" applyBorder="1" applyAlignment="1">
      <alignment vertical="top"/>
    </xf>
    <xf numFmtId="186" fontId="2" fillId="0" borderId="28" xfId="49" applyNumberFormat="1" applyFont="1" applyBorder="1" applyAlignment="1">
      <alignment vertical="center"/>
    </xf>
    <xf numFmtId="186" fontId="2" fillId="0" borderId="32" xfId="49" applyNumberFormat="1" applyFont="1" applyBorder="1" applyAlignment="1">
      <alignment vertical="center"/>
    </xf>
    <xf numFmtId="186" fontId="0" fillId="0" borderId="24" xfId="49" applyNumberFormat="1" applyFont="1" applyBorder="1" applyAlignment="1">
      <alignment/>
    </xf>
    <xf numFmtId="186" fontId="0" fillId="0" borderId="28" xfId="49" applyNumberFormat="1" applyFont="1" applyBorder="1" applyAlignment="1">
      <alignment/>
    </xf>
    <xf numFmtId="186" fontId="0" fillId="0" borderId="32" xfId="49" applyNumberFormat="1" applyFont="1" applyBorder="1" applyAlignment="1">
      <alignment/>
    </xf>
    <xf numFmtId="186" fontId="23" fillId="0" borderId="28" xfId="49" applyNumberFormat="1" applyFont="1" applyBorder="1" applyAlignment="1">
      <alignment vertical="center"/>
    </xf>
    <xf numFmtId="186" fontId="6" fillId="0" borderId="21" xfId="49" applyNumberFormat="1" applyFont="1" applyBorder="1" applyAlignment="1">
      <alignment horizontal="center" vertical="center"/>
    </xf>
    <xf numFmtId="186" fontId="6" fillId="0" borderId="45" xfId="49" applyNumberFormat="1" applyFont="1" applyBorder="1" applyAlignment="1">
      <alignment horizontal="center" vertical="center"/>
    </xf>
    <xf numFmtId="186" fontId="22" fillId="0" borderId="24" xfId="49" applyNumberFormat="1" applyFont="1" applyBorder="1" applyAlignment="1">
      <alignment/>
    </xf>
    <xf numFmtId="186" fontId="22" fillId="0" borderId="28" xfId="49" applyNumberFormat="1" applyFont="1" applyBorder="1" applyAlignment="1">
      <alignment/>
    </xf>
    <xf numFmtId="186" fontId="20" fillId="0" borderId="28" xfId="49" applyNumberFormat="1" applyFont="1" applyBorder="1" applyAlignment="1">
      <alignment horizontal="center" vertical="center" wrapText="1"/>
    </xf>
    <xf numFmtId="186" fontId="2" fillId="0" borderId="28" xfId="49" applyNumberFormat="1" applyFont="1" applyBorder="1" applyAlignment="1">
      <alignment vertical="center" wrapText="1"/>
    </xf>
    <xf numFmtId="186" fontId="22" fillId="0" borderId="32" xfId="49" applyNumberFormat="1" applyFont="1" applyBorder="1" applyAlignment="1">
      <alignment/>
    </xf>
    <xf numFmtId="186" fontId="2" fillId="0" borderId="10" xfId="49" applyNumberFormat="1" applyFont="1" applyBorder="1" applyAlignment="1">
      <alignment vertical="center"/>
    </xf>
    <xf numFmtId="186" fontId="2" fillId="0" borderId="28" xfId="49" applyNumberFormat="1" applyFont="1" applyBorder="1" applyAlignment="1">
      <alignment horizontal="center" vertical="center"/>
    </xf>
    <xf numFmtId="186" fontId="22" fillId="0" borderId="10" xfId="49" applyNumberFormat="1" applyFont="1" applyBorder="1" applyAlignment="1">
      <alignment/>
    </xf>
    <xf numFmtId="186" fontId="22" fillId="0" borderId="52" xfId="49" applyNumberFormat="1" applyFont="1" applyBorder="1" applyAlignment="1">
      <alignment/>
    </xf>
    <xf numFmtId="186" fontId="6" fillId="0" borderId="38" xfId="49" applyNumberFormat="1" applyFont="1" applyBorder="1" applyAlignment="1">
      <alignment horizontal="center" vertical="center"/>
    </xf>
    <xf numFmtId="186" fontId="2" fillId="0" borderId="52" xfId="49" applyNumberFormat="1" applyFont="1" applyBorder="1" applyAlignment="1">
      <alignment horizontal="center"/>
    </xf>
    <xf numFmtId="186" fontId="22" fillId="0" borderId="11" xfId="49" applyNumberFormat="1" applyFont="1" applyBorder="1" applyAlignment="1">
      <alignment/>
    </xf>
    <xf numFmtId="186" fontId="22" fillId="0" borderId="47" xfId="49" applyNumberFormat="1" applyFont="1" applyBorder="1" applyAlignment="1">
      <alignment/>
    </xf>
    <xf numFmtId="186" fontId="16" fillId="0" borderId="28" xfId="49" applyNumberFormat="1" applyFont="1" applyBorder="1" applyAlignment="1">
      <alignment vertical="center"/>
    </xf>
    <xf numFmtId="186" fontId="6" fillId="0" borderId="53" xfId="49" applyNumberFormat="1" applyFont="1" applyBorder="1" applyAlignment="1">
      <alignment vertical="center"/>
    </xf>
    <xf numFmtId="186" fontId="6" fillId="0" borderId="21" xfId="49" applyNumberFormat="1" applyFont="1" applyBorder="1" applyAlignment="1">
      <alignment vertical="center"/>
    </xf>
    <xf numFmtId="186" fontId="2" fillId="0" borderId="54" xfId="49" applyNumberFormat="1" applyFont="1" applyBorder="1" applyAlignment="1">
      <alignment vertical="center" shrinkToFit="1"/>
    </xf>
    <xf numFmtId="186" fontId="2" fillId="0" borderId="15" xfId="49" applyNumberFormat="1" applyFont="1" applyBorder="1" applyAlignment="1">
      <alignment vertical="center"/>
    </xf>
    <xf numFmtId="186" fontId="2" fillId="0" borderId="48" xfId="49" applyNumberFormat="1" applyFont="1" applyBorder="1" applyAlignment="1">
      <alignment vertical="center" shrinkToFit="1"/>
    </xf>
    <xf numFmtId="186" fontId="2" fillId="0" borderId="33" xfId="49" applyNumberFormat="1" applyFont="1" applyBorder="1" applyAlignment="1">
      <alignment vertical="center"/>
    </xf>
    <xf numFmtId="186" fontId="2" fillId="0" borderId="20" xfId="49" applyNumberFormat="1" applyFont="1" applyBorder="1" applyAlignment="1">
      <alignment vertical="center"/>
    </xf>
    <xf numFmtId="186" fontId="2" fillId="0" borderId="49" xfId="49" applyNumberFormat="1" applyFont="1" applyBorder="1" applyAlignment="1">
      <alignment vertical="center" shrinkToFit="1"/>
    </xf>
    <xf numFmtId="186" fontId="2" fillId="0" borderId="42" xfId="49" applyNumberFormat="1" applyFont="1" applyBorder="1" applyAlignment="1">
      <alignment vertical="center"/>
    </xf>
    <xf numFmtId="186" fontId="2" fillId="0" borderId="55" xfId="49" applyNumberFormat="1" applyFont="1" applyBorder="1" applyAlignment="1">
      <alignment vertical="center" shrinkToFit="1"/>
    </xf>
    <xf numFmtId="186" fontId="2" fillId="0" borderId="56" xfId="49" applyNumberFormat="1" applyFont="1" applyBorder="1" applyAlignment="1">
      <alignment vertical="center" shrinkToFit="1"/>
    </xf>
    <xf numFmtId="186" fontId="2" fillId="0" borderId="0" xfId="49" applyNumberFormat="1" applyFont="1" applyBorder="1" applyAlignment="1">
      <alignment vertical="center"/>
    </xf>
    <xf numFmtId="186" fontId="0" fillId="0" borderId="48" xfId="49" applyNumberFormat="1" applyFont="1" applyBorder="1" applyAlignment="1">
      <alignment vertical="center"/>
    </xf>
    <xf numFmtId="186" fontId="0" fillId="0" borderId="49" xfId="49" applyNumberFormat="1" applyFont="1" applyBorder="1" applyAlignment="1">
      <alignment vertical="center"/>
    </xf>
    <xf numFmtId="186" fontId="0" fillId="0" borderId="56" xfId="49" applyNumberFormat="1" applyFont="1" applyBorder="1" applyAlignment="1">
      <alignment vertical="center"/>
    </xf>
    <xf numFmtId="186" fontId="6" fillId="0" borderId="23" xfId="49" applyNumberFormat="1" applyFont="1" applyBorder="1" applyAlignment="1">
      <alignment/>
    </xf>
    <xf numFmtId="186" fontId="7" fillId="0" borderId="38" xfId="49" applyNumberFormat="1" applyFont="1" applyBorder="1" applyAlignment="1">
      <alignment vertical="center"/>
    </xf>
    <xf numFmtId="186" fontId="27" fillId="0" borderId="0" xfId="49" applyNumberFormat="1" applyFont="1" applyAlignment="1">
      <alignment horizontal="left" vertical="center"/>
    </xf>
    <xf numFmtId="186" fontId="27" fillId="0" borderId="0" xfId="49" applyNumberFormat="1" applyFont="1" applyAlignment="1">
      <alignment horizontal="left" vertical="center" shrinkToFit="1"/>
    </xf>
    <xf numFmtId="186" fontId="2" fillId="0" borderId="57" xfId="49" applyNumberFormat="1" applyFont="1" applyBorder="1" applyAlignment="1">
      <alignment vertical="center"/>
    </xf>
    <xf numFmtId="0" fontId="0" fillId="0" borderId="57" xfId="0" applyBorder="1" applyAlignment="1">
      <alignment vertical="center"/>
    </xf>
    <xf numFmtId="186" fontId="0" fillId="0" borderId="0" xfId="49" applyNumberFormat="1" applyFont="1" applyAlignment="1">
      <alignment/>
    </xf>
    <xf numFmtId="186" fontId="22" fillId="0" borderId="28" xfId="49" applyNumberFormat="1" applyFont="1" applyBorder="1" applyAlignment="1">
      <alignment vertical="center"/>
    </xf>
    <xf numFmtId="186" fontId="22" fillId="0" borderId="47" xfId="49" applyNumberFormat="1" applyFont="1" applyBorder="1" applyAlignment="1">
      <alignment vertical="center"/>
    </xf>
    <xf numFmtId="186" fontId="0" fillId="0" borderId="28" xfId="49" applyNumberFormat="1" applyFont="1" applyBorder="1" applyAlignment="1">
      <alignment/>
    </xf>
    <xf numFmtId="186" fontId="0" fillId="0" borderId="32" xfId="49" applyNumberFormat="1" applyFont="1" applyBorder="1" applyAlignment="1">
      <alignment/>
    </xf>
    <xf numFmtId="186" fontId="0" fillId="0" borderId="24" xfId="49" applyNumberFormat="1" applyFont="1" applyBorder="1" applyAlignment="1">
      <alignment/>
    </xf>
    <xf numFmtId="186" fontId="0" fillId="0" borderId="52" xfId="49" applyNumberFormat="1" applyFont="1" applyBorder="1" applyAlignment="1">
      <alignment/>
    </xf>
    <xf numFmtId="186" fontId="22" fillId="0" borderId="24" xfId="49" applyNumberFormat="1" applyFont="1" applyBorder="1" applyAlignment="1">
      <alignment vertical="center"/>
    </xf>
    <xf numFmtId="186" fontId="22" fillId="0" borderId="0" xfId="49" applyNumberFormat="1" applyFont="1" applyAlignment="1">
      <alignment/>
    </xf>
    <xf numFmtId="186" fontId="22" fillId="0" borderId="52" xfId="49" applyNumberFormat="1" applyFont="1" applyBorder="1" applyAlignment="1">
      <alignment vertical="center"/>
    </xf>
    <xf numFmtId="186" fontId="22" fillId="0" borderId="21" xfId="49" applyNumberFormat="1" applyFont="1" applyBorder="1" applyAlignment="1">
      <alignment/>
    </xf>
    <xf numFmtId="186" fontId="21" fillId="0" borderId="0" xfId="49" applyNumberFormat="1" applyFont="1" applyBorder="1" applyAlignment="1">
      <alignment horizontal="left" vertical="top" wrapText="1"/>
    </xf>
    <xf numFmtId="186" fontId="8" fillId="0" borderId="0" xfId="49" applyNumberFormat="1" applyFont="1" applyBorder="1" applyAlignment="1">
      <alignment vertical="top" wrapText="1"/>
    </xf>
    <xf numFmtId="0" fontId="0" fillId="0" borderId="0" xfId="0" applyBorder="1" applyAlignment="1">
      <alignment/>
    </xf>
    <xf numFmtId="186" fontId="0" fillId="0" borderId="0" xfId="49" applyNumberFormat="1" applyFont="1" applyAlignment="1">
      <alignment vertical="top" wrapText="1"/>
    </xf>
    <xf numFmtId="186" fontId="13" fillId="0" borderId="38" xfId="49" applyNumberFormat="1" applyFont="1" applyBorder="1" applyAlignment="1">
      <alignment vertical="top" wrapText="1"/>
    </xf>
    <xf numFmtId="186" fontId="2" fillId="0" borderId="15" xfId="49" applyNumberFormat="1" applyFont="1" applyBorder="1" applyAlignment="1">
      <alignment horizontal="distributed" vertical="center"/>
    </xf>
    <xf numFmtId="186" fontId="2" fillId="0" borderId="11" xfId="49" applyNumberFormat="1" applyFont="1" applyBorder="1" applyAlignment="1">
      <alignment vertical="top" shrinkToFit="1"/>
    </xf>
    <xf numFmtId="186" fontId="2" fillId="0" borderId="58" xfId="49" applyNumberFormat="1" applyFont="1" applyBorder="1" applyAlignment="1">
      <alignment horizontal="left" vertical="top"/>
    </xf>
    <xf numFmtId="186" fontId="6" fillId="0" borderId="47" xfId="49" applyNumberFormat="1" applyFont="1" applyFill="1" applyBorder="1" applyAlignment="1">
      <alignment horizontal="distributed" vertical="center"/>
    </xf>
    <xf numFmtId="186" fontId="6" fillId="0" borderId="56" xfId="49" applyNumberFormat="1" applyFont="1" applyFill="1" applyBorder="1" applyAlignment="1">
      <alignment vertical="center"/>
    </xf>
    <xf numFmtId="186" fontId="6" fillId="0" borderId="28" xfId="49" applyNumberFormat="1" applyFont="1" applyFill="1" applyBorder="1" applyAlignment="1">
      <alignment horizontal="distributed" vertical="center"/>
    </xf>
    <xf numFmtId="186" fontId="6" fillId="0" borderId="48" xfId="49" applyNumberFormat="1" applyFont="1" applyFill="1" applyBorder="1" applyAlignment="1">
      <alignment vertical="center"/>
    </xf>
    <xf numFmtId="186" fontId="16" fillId="0" borderId="28" xfId="49" applyNumberFormat="1" applyFont="1" applyFill="1" applyBorder="1" applyAlignment="1">
      <alignment horizontal="distributed" vertical="center"/>
    </xf>
    <xf numFmtId="186" fontId="6" fillId="0" borderId="52" xfId="49" applyNumberFormat="1" applyFont="1" applyFill="1" applyBorder="1" applyAlignment="1">
      <alignment horizontal="distributed" vertical="center"/>
    </xf>
    <xf numFmtId="186" fontId="6" fillId="0" borderId="59" xfId="49" applyNumberFormat="1" applyFont="1" applyFill="1" applyBorder="1" applyAlignment="1">
      <alignment vertical="center"/>
    </xf>
    <xf numFmtId="186" fontId="6" fillId="0" borderId="60" xfId="49" applyNumberFormat="1" applyFont="1" applyFill="1" applyBorder="1" applyAlignment="1">
      <alignment vertical="center"/>
    </xf>
    <xf numFmtId="186" fontId="6" fillId="0" borderId="50" xfId="49" applyNumberFormat="1" applyFont="1" applyFill="1" applyBorder="1" applyAlignment="1">
      <alignment vertical="center"/>
    </xf>
    <xf numFmtId="186" fontId="2" fillId="0" borderId="61" xfId="49" applyNumberFormat="1" applyFont="1" applyBorder="1" applyAlignment="1">
      <alignment horizontal="right" vertical="center"/>
    </xf>
    <xf numFmtId="186" fontId="2" fillId="0" borderId="62" xfId="49" applyNumberFormat="1" applyFont="1" applyBorder="1" applyAlignment="1">
      <alignment horizontal="right" vertical="center"/>
    </xf>
    <xf numFmtId="186" fontId="2" fillId="0" borderId="63" xfId="49" applyNumberFormat="1" applyFont="1" applyBorder="1" applyAlignment="1">
      <alignment horizontal="right" vertical="center"/>
    </xf>
    <xf numFmtId="186" fontId="2" fillId="0" borderId="64" xfId="49" applyNumberFormat="1" applyFont="1" applyFill="1" applyBorder="1" applyAlignment="1">
      <alignment horizontal="right" vertical="center"/>
    </xf>
    <xf numFmtId="188" fontId="0" fillId="0" borderId="39" xfId="49" applyNumberFormat="1" applyFont="1" applyBorder="1" applyAlignment="1">
      <alignment/>
    </xf>
    <xf numFmtId="186" fontId="0" fillId="0" borderId="59" xfId="49" applyNumberFormat="1" applyFont="1" applyBorder="1" applyAlignment="1">
      <alignment vertical="center"/>
    </xf>
    <xf numFmtId="186" fontId="0" fillId="0" borderId="25" xfId="49" applyNumberFormat="1" applyFont="1" applyBorder="1" applyAlignment="1">
      <alignment vertical="center"/>
    </xf>
    <xf numFmtId="186" fontId="29" fillId="0" borderId="25" xfId="49" applyNumberFormat="1" applyFont="1" applyBorder="1" applyAlignment="1">
      <alignment horizontal="distributed" vertical="center"/>
    </xf>
    <xf numFmtId="186" fontId="2" fillId="0" borderId="27" xfId="49" applyNumberFormat="1" applyFont="1" applyBorder="1" applyAlignment="1">
      <alignment horizontal="right" vertical="center"/>
    </xf>
    <xf numFmtId="186" fontId="2" fillId="0" borderId="24" xfId="49" applyNumberFormat="1" applyFont="1" applyBorder="1" applyAlignment="1">
      <alignment vertical="center"/>
    </xf>
    <xf numFmtId="186" fontId="2" fillId="0" borderId="25" xfId="49" applyNumberFormat="1" applyFont="1" applyBorder="1" applyAlignment="1">
      <alignment horizontal="distributed" vertical="center"/>
    </xf>
    <xf numFmtId="186" fontId="2" fillId="0" borderId="0" xfId="49" applyNumberFormat="1" applyFont="1" applyBorder="1" applyAlignment="1">
      <alignment horizontal="left" vertical="center"/>
    </xf>
    <xf numFmtId="186" fontId="2" fillId="0" borderId="0" xfId="49" applyNumberFormat="1" applyFont="1" applyBorder="1" applyAlignment="1">
      <alignment horizontal="right" vertical="center"/>
    </xf>
    <xf numFmtId="186" fontId="2" fillId="0" borderId="31" xfId="49" applyNumberFormat="1" applyFont="1" applyBorder="1" applyAlignment="1">
      <alignment vertical="center"/>
    </xf>
    <xf numFmtId="186" fontId="0" fillId="0" borderId="15" xfId="49" applyNumberFormat="1" applyFont="1" applyBorder="1" applyAlignment="1">
      <alignment vertical="center"/>
    </xf>
    <xf numFmtId="186" fontId="2" fillId="0" borderId="30" xfId="49" applyNumberFormat="1" applyFont="1" applyBorder="1" applyAlignment="1">
      <alignment horizontal="right" vertical="center"/>
    </xf>
    <xf numFmtId="186" fontId="29" fillId="0" borderId="15" xfId="49" applyNumberFormat="1" applyFont="1" applyBorder="1" applyAlignment="1">
      <alignment horizontal="distributed" vertical="center"/>
    </xf>
    <xf numFmtId="186" fontId="1" fillId="0" borderId="15" xfId="49" applyNumberFormat="1" applyFont="1" applyBorder="1" applyAlignment="1">
      <alignment horizontal="distributed" vertical="center"/>
    </xf>
    <xf numFmtId="186" fontId="2" fillId="0" borderId="0" xfId="49" applyNumberFormat="1" applyFont="1" applyBorder="1" applyAlignment="1">
      <alignment/>
    </xf>
    <xf numFmtId="186" fontId="14" fillId="0" borderId="0" xfId="49" applyNumberFormat="1" applyFont="1" applyBorder="1" applyAlignment="1">
      <alignment horizontal="center"/>
    </xf>
    <xf numFmtId="186" fontId="6" fillId="0" borderId="0" xfId="49" applyNumberFormat="1" applyFont="1" applyBorder="1" applyAlignment="1">
      <alignment horizontal="left" vertical="center"/>
    </xf>
    <xf numFmtId="186" fontId="0" fillId="0" borderId="33" xfId="49" applyNumberFormat="1" applyFont="1" applyBorder="1" applyAlignment="1">
      <alignment vertical="center"/>
    </xf>
    <xf numFmtId="186" fontId="2" fillId="0" borderId="33" xfId="49" applyNumberFormat="1" applyFont="1" applyBorder="1" applyAlignment="1">
      <alignment horizontal="distributed" vertical="center"/>
    </xf>
    <xf numFmtId="186" fontId="2" fillId="0" borderId="35" xfId="49" applyNumberFormat="1" applyFont="1" applyBorder="1" applyAlignment="1">
      <alignment horizontal="right" vertical="center"/>
    </xf>
    <xf numFmtId="186" fontId="2" fillId="0" borderId="46" xfId="49" applyNumberFormat="1" applyFont="1" applyBorder="1" applyAlignment="1">
      <alignment horizontal="right" vertical="center"/>
    </xf>
    <xf numFmtId="186" fontId="6" fillId="0" borderId="50" xfId="49" applyNumberFormat="1" applyFont="1" applyBorder="1" applyAlignment="1">
      <alignment vertical="center" shrinkToFit="1"/>
    </xf>
    <xf numFmtId="186" fontId="6" fillId="0" borderId="11" xfId="49" applyNumberFormat="1" applyFont="1" applyBorder="1" applyAlignment="1">
      <alignment vertical="center"/>
    </xf>
    <xf numFmtId="186" fontId="6" fillId="0" borderId="38" xfId="49" applyNumberFormat="1" applyFont="1" applyBorder="1" applyAlignment="1">
      <alignment horizontal="right" vertical="center"/>
    </xf>
    <xf numFmtId="186" fontId="6" fillId="0" borderId="23" xfId="49" applyNumberFormat="1" applyFont="1" applyBorder="1" applyAlignment="1">
      <alignment vertical="center"/>
    </xf>
    <xf numFmtId="186" fontId="2" fillId="0" borderId="20" xfId="49" applyNumberFormat="1" applyFont="1" applyBorder="1" applyAlignment="1">
      <alignment horizontal="distributed" vertical="center"/>
    </xf>
    <xf numFmtId="186" fontId="2" fillId="0" borderId="15" xfId="49" applyNumberFormat="1" applyFont="1" applyFill="1" applyBorder="1" applyAlignment="1">
      <alignment horizontal="distributed" vertical="center"/>
    </xf>
    <xf numFmtId="186" fontId="2" fillId="0" borderId="25" xfId="49" applyNumberFormat="1" applyFont="1" applyBorder="1" applyAlignment="1">
      <alignment horizontal="left" vertical="center"/>
    </xf>
    <xf numFmtId="186" fontId="2" fillId="0" borderId="15" xfId="49" applyNumberFormat="1" applyFont="1" applyBorder="1" applyAlignment="1">
      <alignment horizontal="left" vertical="center"/>
    </xf>
    <xf numFmtId="186" fontId="2" fillId="0" borderId="44" xfId="49" applyNumberFormat="1" applyFont="1" applyBorder="1" applyAlignment="1">
      <alignment horizontal="right" vertical="center"/>
    </xf>
    <xf numFmtId="186" fontId="2" fillId="0" borderId="52" xfId="49" applyNumberFormat="1" applyFont="1" applyBorder="1" applyAlignment="1">
      <alignment vertical="center"/>
    </xf>
    <xf numFmtId="186" fontId="2" fillId="0" borderId="37" xfId="49" applyNumberFormat="1" applyFont="1" applyBorder="1" applyAlignment="1">
      <alignment horizontal="right" vertical="center"/>
    </xf>
    <xf numFmtId="186" fontId="2" fillId="0" borderId="47" xfId="49" applyNumberFormat="1" applyFont="1" applyBorder="1" applyAlignment="1">
      <alignment vertical="center"/>
    </xf>
    <xf numFmtId="186" fontId="2" fillId="0" borderId="39" xfId="49" applyNumberFormat="1" applyFont="1" applyBorder="1" applyAlignment="1">
      <alignment horizontal="distributed" vertical="center"/>
    </xf>
    <xf numFmtId="186" fontId="6" fillId="0" borderId="59" xfId="49" applyNumberFormat="1" applyFont="1" applyBorder="1" applyAlignment="1">
      <alignment vertical="center" shrinkToFit="1"/>
    </xf>
    <xf numFmtId="186" fontId="0" fillId="0" borderId="46" xfId="49" applyNumberFormat="1" applyFont="1" applyBorder="1" applyAlignment="1">
      <alignment horizontal="right" vertical="center"/>
    </xf>
    <xf numFmtId="186" fontId="2" fillId="0" borderId="25" xfId="49" applyNumberFormat="1" applyFont="1" applyFill="1" applyBorder="1" applyAlignment="1">
      <alignment horizontal="distributed" vertical="center"/>
    </xf>
    <xf numFmtId="186" fontId="2" fillId="0" borderId="42" xfId="49" applyNumberFormat="1" applyFont="1" applyFill="1" applyBorder="1" applyAlignment="1">
      <alignment horizontal="distributed" vertical="center"/>
    </xf>
    <xf numFmtId="186" fontId="22" fillId="0" borderId="21" xfId="49" applyNumberFormat="1" applyFont="1" applyBorder="1" applyAlignment="1">
      <alignment horizontal="left" vertical="top" wrapText="1"/>
    </xf>
    <xf numFmtId="186" fontId="2" fillId="0" borderId="45" xfId="49" applyNumberFormat="1" applyFont="1" applyBorder="1" applyAlignment="1">
      <alignment horizontal="left" vertical="top" wrapText="1"/>
    </xf>
    <xf numFmtId="186" fontId="29" fillId="0" borderId="42" xfId="49" applyNumberFormat="1" applyFont="1" applyBorder="1" applyAlignment="1">
      <alignment horizontal="distributed" vertical="center"/>
    </xf>
    <xf numFmtId="186" fontId="2" fillId="0" borderId="21" xfId="49" applyNumberFormat="1" applyFont="1" applyBorder="1" applyAlignment="1">
      <alignment horizontal="distributed" vertical="center"/>
    </xf>
    <xf numFmtId="186" fontId="2" fillId="0" borderId="11" xfId="49" applyNumberFormat="1" applyFont="1" applyBorder="1" applyAlignment="1">
      <alignment vertical="center"/>
    </xf>
    <xf numFmtId="186" fontId="22" fillId="0" borderId="11" xfId="49" applyNumberFormat="1" applyFont="1" applyBorder="1" applyAlignment="1">
      <alignment vertical="center"/>
    </xf>
    <xf numFmtId="186" fontId="2" fillId="0" borderId="30" xfId="49" applyNumberFormat="1" applyFont="1" applyBorder="1" applyAlignment="1">
      <alignment vertical="center"/>
    </xf>
    <xf numFmtId="186" fontId="0" fillId="0" borderId="0" xfId="49" applyNumberFormat="1" applyFont="1" applyAlignment="1">
      <alignment horizontal="distributed" vertical="center"/>
    </xf>
    <xf numFmtId="186" fontId="22" fillId="0" borderId="32" xfId="49" applyNumberFormat="1" applyFont="1" applyBorder="1" applyAlignment="1">
      <alignment vertical="center"/>
    </xf>
    <xf numFmtId="186" fontId="2" fillId="0" borderId="15" xfId="49" applyNumberFormat="1" applyFont="1" applyBorder="1" applyAlignment="1">
      <alignment horizontal="distributed" vertical="center" shrinkToFit="1"/>
    </xf>
    <xf numFmtId="186" fontId="2" fillId="0" borderId="65" xfId="49" applyNumberFormat="1" applyFont="1" applyFill="1" applyBorder="1" applyAlignment="1">
      <alignment vertical="center"/>
    </xf>
    <xf numFmtId="186" fontId="6" fillId="0" borderId="66" xfId="49" applyNumberFormat="1" applyFont="1" applyFill="1" applyBorder="1" applyAlignment="1">
      <alignment vertical="center"/>
    </xf>
    <xf numFmtId="186" fontId="6" fillId="0" borderId="54" xfId="49" applyNumberFormat="1" applyFont="1" applyFill="1" applyBorder="1" applyAlignment="1">
      <alignment vertical="center"/>
    </xf>
    <xf numFmtId="186" fontId="2" fillId="0" borderId="62" xfId="49" applyNumberFormat="1" applyFont="1" applyFill="1" applyBorder="1" applyAlignment="1">
      <alignment vertical="center"/>
    </xf>
    <xf numFmtId="186" fontId="2" fillId="0" borderId="63" xfId="49" applyNumberFormat="1" applyFont="1" applyFill="1" applyBorder="1" applyAlignment="1">
      <alignment vertical="center"/>
    </xf>
    <xf numFmtId="186" fontId="6" fillId="0" borderId="49" xfId="49" applyNumberFormat="1" applyFont="1" applyFill="1" applyBorder="1" applyAlignment="1">
      <alignment vertical="center"/>
    </xf>
    <xf numFmtId="186" fontId="2" fillId="0" borderId="64" xfId="49" applyNumberFormat="1" applyFont="1" applyFill="1" applyBorder="1" applyAlignment="1">
      <alignment vertical="center"/>
    </xf>
    <xf numFmtId="186" fontId="2" fillId="0" borderId="54" xfId="49" applyNumberFormat="1" applyFont="1" applyBorder="1" applyAlignment="1">
      <alignment vertical="center"/>
    </xf>
    <xf numFmtId="186" fontId="2" fillId="0" borderId="24" xfId="49" applyNumberFormat="1" applyFont="1" applyBorder="1" applyAlignment="1">
      <alignment vertical="center" shrinkToFit="1"/>
    </xf>
    <xf numFmtId="186" fontId="2" fillId="0" borderId="26" xfId="49" applyNumberFormat="1" applyFont="1" applyBorder="1" applyAlignment="1">
      <alignment horizontal="left" vertical="center"/>
    </xf>
    <xf numFmtId="186" fontId="2" fillId="0" borderId="26" xfId="49" applyNumberFormat="1" applyFont="1" applyBorder="1" applyAlignment="1">
      <alignment horizontal="center" vertical="center"/>
    </xf>
    <xf numFmtId="186" fontId="2" fillId="0" borderId="48" xfId="49" applyNumberFormat="1" applyFont="1" applyBorder="1" applyAlignment="1">
      <alignment vertical="center"/>
    </xf>
    <xf numFmtId="186" fontId="2" fillId="0" borderId="28" xfId="49" applyNumberFormat="1" applyFont="1" applyBorder="1" applyAlignment="1">
      <alignment vertical="center" shrinkToFit="1"/>
    </xf>
    <xf numFmtId="186" fontId="2" fillId="0" borderId="29" xfId="49" applyNumberFormat="1" applyFont="1" applyBorder="1" applyAlignment="1">
      <alignment horizontal="left" vertical="center"/>
    </xf>
    <xf numFmtId="186" fontId="2" fillId="0" borderId="29" xfId="49" applyNumberFormat="1" applyFont="1" applyBorder="1" applyAlignment="1">
      <alignment horizontal="center" vertical="center"/>
    </xf>
    <xf numFmtId="186" fontId="2" fillId="0" borderId="32" xfId="49" applyNumberFormat="1" applyFont="1" applyBorder="1" applyAlignment="1">
      <alignment vertical="center" shrinkToFit="1"/>
    </xf>
    <xf numFmtId="186" fontId="2" fillId="0" borderId="49" xfId="49" applyNumberFormat="1" applyFont="1" applyBorder="1" applyAlignment="1">
      <alignment vertical="center"/>
    </xf>
    <xf numFmtId="186" fontId="6" fillId="0" borderId="11" xfId="49" applyNumberFormat="1" applyFont="1" applyBorder="1" applyAlignment="1">
      <alignment vertical="center" shrinkToFit="1"/>
    </xf>
    <xf numFmtId="186" fontId="2" fillId="0" borderId="27" xfId="49" applyNumberFormat="1" applyFont="1" applyFill="1" applyBorder="1" applyAlignment="1">
      <alignment horizontal="right" vertical="center"/>
    </xf>
    <xf numFmtId="186" fontId="0" fillId="0" borderId="11" xfId="49" applyNumberFormat="1" applyFont="1" applyBorder="1" applyAlignment="1">
      <alignment horizontal="center"/>
    </xf>
    <xf numFmtId="186" fontId="0" fillId="0" borderId="30" xfId="49" applyNumberFormat="1" applyFont="1" applyBorder="1" applyAlignment="1">
      <alignment/>
    </xf>
    <xf numFmtId="186" fontId="0" fillId="0" borderId="20" xfId="49" applyNumberFormat="1" applyFont="1" applyBorder="1" applyAlignment="1">
      <alignment vertical="center"/>
    </xf>
    <xf numFmtId="186" fontId="2" fillId="0" borderId="30" xfId="49" applyNumberFormat="1" applyFont="1" applyFill="1" applyBorder="1" applyAlignment="1">
      <alignment horizontal="right" vertical="center"/>
    </xf>
    <xf numFmtId="186" fontId="2" fillId="0" borderId="32" xfId="49" applyNumberFormat="1" applyFont="1" applyFill="1" applyBorder="1" applyAlignment="1">
      <alignment vertical="center"/>
    </xf>
    <xf numFmtId="186" fontId="2" fillId="0" borderId="0" xfId="49" applyNumberFormat="1" applyFont="1" applyBorder="1" applyAlignment="1">
      <alignment wrapText="1"/>
    </xf>
    <xf numFmtId="186" fontId="29" fillId="0" borderId="15" xfId="49" applyNumberFormat="1" applyFont="1" applyBorder="1" applyAlignment="1">
      <alignment horizontal="distributed" vertical="center"/>
    </xf>
    <xf numFmtId="186" fontId="2" fillId="0" borderId="11" xfId="49" applyNumberFormat="1" applyFont="1" applyFill="1" applyBorder="1" applyAlignment="1">
      <alignment horizontal="center" vertical="center"/>
    </xf>
    <xf numFmtId="186" fontId="0" fillId="0" borderId="11" xfId="49" applyNumberFormat="1" applyFont="1" applyFill="1" applyBorder="1" applyAlignment="1">
      <alignment horizontal="center" vertical="center"/>
    </xf>
    <xf numFmtId="186" fontId="6" fillId="0" borderId="12" xfId="49" applyNumberFormat="1" applyFont="1" applyFill="1" applyBorder="1" applyAlignment="1">
      <alignment horizontal="center" vertical="center"/>
    </xf>
    <xf numFmtId="186" fontId="0" fillId="0" borderId="0" xfId="49" applyNumberFormat="1" applyFont="1" applyBorder="1" applyAlignment="1">
      <alignment horizontal="center"/>
    </xf>
    <xf numFmtId="186" fontId="10" fillId="0" borderId="0" xfId="49" applyNumberFormat="1" applyFont="1" applyBorder="1" applyAlignment="1">
      <alignment horizontal="right" vertical="center"/>
    </xf>
    <xf numFmtId="186" fontId="13" fillId="0" borderId="51" xfId="49" applyNumberFormat="1" applyFont="1" applyBorder="1" applyAlignment="1">
      <alignment vertical="top" wrapText="1"/>
    </xf>
    <xf numFmtId="186" fontId="2" fillId="0" borderId="32" xfId="49" applyNumberFormat="1" applyFont="1" applyBorder="1" applyAlignment="1">
      <alignment horizontal="center" vertical="center"/>
    </xf>
    <xf numFmtId="186" fontId="2" fillId="0" borderId="50" xfId="49" applyNumberFormat="1" applyFont="1" applyBorder="1" applyAlignment="1">
      <alignment horizontal="right" vertical="center"/>
    </xf>
    <xf numFmtId="186" fontId="2" fillId="0" borderId="29" xfId="49" applyNumberFormat="1" applyFont="1" applyBorder="1" applyAlignment="1">
      <alignment horizontal="distributed" vertical="center"/>
    </xf>
    <xf numFmtId="186" fontId="2" fillId="0" borderId="34" xfId="49" applyNumberFormat="1" applyFont="1" applyBorder="1" applyAlignment="1">
      <alignment horizontal="distributed" vertical="center"/>
    </xf>
    <xf numFmtId="186" fontId="17" fillId="0" borderId="25" xfId="49" applyNumberFormat="1" applyFont="1" applyBorder="1" applyAlignment="1">
      <alignment horizontal="center" vertical="center"/>
    </xf>
    <xf numFmtId="186" fontId="2" fillId="0" borderId="39" xfId="49" applyNumberFormat="1" applyFont="1" applyBorder="1" applyAlignment="1">
      <alignment vertical="center" shrinkToFit="1"/>
    </xf>
    <xf numFmtId="186" fontId="2" fillId="0" borderId="15" xfId="49" applyNumberFormat="1" applyFont="1" applyBorder="1" applyAlignment="1">
      <alignment vertical="center" shrinkToFit="1"/>
    </xf>
    <xf numFmtId="186" fontId="2" fillId="0" borderId="0" xfId="49" applyNumberFormat="1" applyFont="1" applyBorder="1" applyAlignment="1">
      <alignment vertical="center" shrinkToFit="1"/>
    </xf>
    <xf numFmtId="186" fontId="2" fillId="0" borderId="33" xfId="49" applyNumberFormat="1" applyFont="1" applyBorder="1" applyAlignment="1">
      <alignment vertical="center" shrinkToFit="1"/>
    </xf>
    <xf numFmtId="186" fontId="6" fillId="0" borderId="21" xfId="49" applyNumberFormat="1" applyFont="1" applyBorder="1" applyAlignment="1">
      <alignment vertical="center" shrinkToFit="1"/>
    </xf>
    <xf numFmtId="186" fontId="2" fillId="0" borderId="10" xfId="49" applyNumberFormat="1" applyFont="1" applyBorder="1" applyAlignment="1">
      <alignment vertical="top"/>
    </xf>
    <xf numFmtId="186" fontId="6" fillId="0" borderId="21" xfId="49" applyNumberFormat="1" applyFont="1" applyBorder="1" applyAlignment="1">
      <alignment horizontal="right" vertical="center"/>
    </xf>
    <xf numFmtId="186" fontId="6" fillId="0" borderId="50" xfId="49" applyNumberFormat="1" applyFont="1" applyBorder="1" applyAlignment="1">
      <alignment horizontal="right" vertical="center"/>
    </xf>
    <xf numFmtId="186" fontId="5" fillId="0" borderId="0" xfId="49" applyNumberFormat="1" applyFont="1" applyAlignment="1">
      <alignment vertical="center"/>
    </xf>
    <xf numFmtId="186" fontId="5" fillId="0" borderId="31" xfId="49" applyNumberFormat="1" applyFont="1" applyBorder="1" applyAlignment="1">
      <alignment vertical="center"/>
    </xf>
    <xf numFmtId="186" fontId="13" fillId="0" borderId="51" xfId="49" applyNumberFormat="1" applyFont="1" applyBorder="1" applyAlignment="1">
      <alignment vertical="center"/>
    </xf>
    <xf numFmtId="186" fontId="0" fillId="0" borderId="51" xfId="49" applyNumberFormat="1" applyFont="1" applyBorder="1" applyAlignment="1">
      <alignment vertical="top" wrapText="1"/>
    </xf>
    <xf numFmtId="186" fontId="13" fillId="0" borderId="51" xfId="49" applyNumberFormat="1" applyFont="1" applyBorder="1" applyAlignment="1">
      <alignment vertical="center" wrapText="1"/>
    </xf>
    <xf numFmtId="186" fontId="15" fillId="0" borderId="0" xfId="49" applyNumberFormat="1" applyFont="1" applyBorder="1" applyAlignment="1">
      <alignment vertical="center"/>
    </xf>
    <xf numFmtId="186" fontId="5" fillId="0" borderId="0" xfId="49" applyNumberFormat="1" applyFont="1" applyBorder="1" applyAlignment="1">
      <alignment vertical="center" wrapText="1"/>
    </xf>
    <xf numFmtId="186" fontId="5" fillId="0" borderId="31" xfId="49" applyNumberFormat="1" applyFont="1" applyBorder="1" applyAlignment="1">
      <alignment vertical="center" wrapText="1"/>
    </xf>
    <xf numFmtId="186" fontId="6" fillId="0" borderId="25" xfId="49" applyNumberFormat="1" applyFont="1" applyBorder="1" applyAlignment="1">
      <alignment vertical="center"/>
    </xf>
    <xf numFmtId="186" fontId="6" fillId="0" borderId="54" xfId="49" applyNumberFormat="1" applyFont="1" applyBorder="1" applyAlignment="1">
      <alignment vertical="center" shrinkToFit="1"/>
    </xf>
    <xf numFmtId="186" fontId="6" fillId="0" borderId="15" xfId="49" applyNumberFormat="1" applyFont="1" applyBorder="1" applyAlignment="1">
      <alignment vertical="center"/>
    </xf>
    <xf numFmtId="186" fontId="6" fillId="0" borderId="48" xfId="49" applyNumberFormat="1" applyFont="1" applyBorder="1" applyAlignment="1">
      <alignment vertical="center" shrinkToFit="1"/>
    </xf>
    <xf numFmtId="186" fontId="6" fillId="0" borderId="33" xfId="49" applyNumberFormat="1" applyFont="1" applyBorder="1" applyAlignment="1">
      <alignment vertical="center"/>
    </xf>
    <xf numFmtId="186" fontId="6" fillId="0" borderId="20" xfId="49" applyNumberFormat="1" applyFont="1" applyBorder="1" applyAlignment="1">
      <alignment vertical="center"/>
    </xf>
    <xf numFmtId="186" fontId="6" fillId="0" borderId="49" xfId="49" applyNumberFormat="1" applyFont="1" applyBorder="1" applyAlignment="1">
      <alignment vertical="center" shrinkToFit="1"/>
    </xf>
    <xf numFmtId="186" fontId="6" fillId="0" borderId="39" xfId="49" applyNumberFormat="1" applyFont="1" applyBorder="1" applyAlignment="1">
      <alignment vertical="center"/>
    </xf>
    <xf numFmtId="186" fontId="6" fillId="0" borderId="55" xfId="49" applyNumberFormat="1" applyFont="1" applyBorder="1" applyAlignment="1">
      <alignment vertical="center" shrinkToFit="1"/>
    </xf>
    <xf numFmtId="186" fontId="6" fillId="0" borderId="42" xfId="49" applyNumberFormat="1" applyFont="1" applyBorder="1" applyAlignment="1">
      <alignment vertical="center"/>
    </xf>
    <xf numFmtId="186" fontId="6" fillId="0" borderId="66" xfId="49" applyNumberFormat="1" applyFont="1" applyBorder="1" applyAlignment="1">
      <alignment horizontal="right" vertical="center"/>
    </xf>
    <xf numFmtId="186" fontId="6" fillId="0" borderId="56" xfId="49" applyNumberFormat="1" applyFont="1" applyBorder="1" applyAlignment="1">
      <alignment vertical="center" shrinkToFit="1"/>
    </xf>
    <xf numFmtId="186" fontId="6" fillId="0" borderId="67" xfId="49" applyNumberFormat="1" applyFont="1" applyBorder="1" applyAlignment="1">
      <alignment horizontal="right" vertical="center"/>
    </xf>
    <xf numFmtId="186" fontId="6" fillId="0" borderId="46" xfId="49" applyNumberFormat="1" applyFont="1" applyBorder="1" applyAlignment="1">
      <alignment horizontal="right" vertical="top" wrapText="1"/>
    </xf>
    <xf numFmtId="186" fontId="6" fillId="0" borderId="30" xfId="49" applyNumberFormat="1" applyFont="1" applyBorder="1" applyAlignment="1">
      <alignment vertical="center"/>
    </xf>
    <xf numFmtId="186" fontId="13" fillId="0" borderId="51" xfId="49" applyNumberFormat="1" applyFont="1" applyBorder="1" applyAlignment="1">
      <alignment vertical="top"/>
    </xf>
    <xf numFmtId="186" fontId="2" fillId="0" borderId="51" xfId="49" applyNumberFormat="1" applyFont="1" applyBorder="1" applyAlignment="1">
      <alignment wrapText="1"/>
    </xf>
    <xf numFmtId="186" fontId="7" fillId="0" borderId="12" xfId="49" applyNumberFormat="1" applyFont="1" applyBorder="1" applyAlignment="1">
      <alignment horizontal="center" vertical="center"/>
    </xf>
    <xf numFmtId="186" fontId="6" fillId="0" borderId="15" xfId="49" applyNumberFormat="1" applyFont="1" applyFill="1" applyBorder="1" applyAlignment="1">
      <alignment vertical="center"/>
    </xf>
    <xf numFmtId="186" fontId="6" fillId="0" borderId="53" xfId="49" applyNumberFormat="1" applyFont="1" applyBorder="1" applyAlignment="1">
      <alignment vertical="center" shrinkToFit="1"/>
    </xf>
    <xf numFmtId="186" fontId="31" fillId="0" borderId="28" xfId="49" applyNumberFormat="1" applyFont="1" applyBorder="1" applyAlignment="1">
      <alignment horizontal="center" vertical="center"/>
    </xf>
    <xf numFmtId="186" fontId="6" fillId="0" borderId="48" xfId="49" applyNumberFormat="1" applyFont="1" applyBorder="1" applyAlignment="1">
      <alignment vertical="center"/>
    </xf>
    <xf numFmtId="186" fontId="6" fillId="0" borderId="49" xfId="49" applyNumberFormat="1" applyFont="1" applyBorder="1" applyAlignment="1">
      <alignment vertical="center"/>
    </xf>
    <xf numFmtId="186" fontId="6" fillId="0" borderId="56" xfId="49" applyNumberFormat="1" applyFont="1" applyBorder="1" applyAlignment="1">
      <alignment vertical="center"/>
    </xf>
    <xf numFmtId="186" fontId="6" fillId="0" borderId="25" xfId="49" applyNumberFormat="1" applyFont="1" applyBorder="1" applyAlignment="1">
      <alignment horizontal="right" vertical="center"/>
    </xf>
    <xf numFmtId="186" fontId="6" fillId="0" borderId="15" xfId="49" applyNumberFormat="1" applyFont="1" applyBorder="1" applyAlignment="1">
      <alignment horizontal="right" vertical="center"/>
    </xf>
    <xf numFmtId="186" fontId="6" fillId="0" borderId="36" xfId="49" applyNumberFormat="1" applyFont="1" applyBorder="1" applyAlignment="1">
      <alignment vertical="center"/>
    </xf>
    <xf numFmtId="186" fontId="6" fillId="0" borderId="29" xfId="49" applyNumberFormat="1" applyFont="1" applyBorder="1" applyAlignment="1">
      <alignment vertical="center"/>
    </xf>
    <xf numFmtId="186" fontId="6" fillId="0" borderId="34" xfId="49" applyNumberFormat="1" applyFont="1" applyBorder="1" applyAlignment="1">
      <alignment vertical="center"/>
    </xf>
    <xf numFmtId="186" fontId="6" fillId="0" borderId="45" xfId="49" applyNumberFormat="1" applyFont="1" applyBorder="1" applyAlignment="1">
      <alignment vertical="center"/>
    </xf>
    <xf numFmtId="186" fontId="6" fillId="0" borderId="28" xfId="49" applyNumberFormat="1" applyFont="1" applyBorder="1" applyAlignment="1">
      <alignment vertical="center"/>
    </xf>
    <xf numFmtId="186" fontId="22" fillId="0" borderId="28" xfId="49" applyNumberFormat="1" applyFont="1" applyBorder="1" applyAlignment="1">
      <alignment horizontal="center"/>
    </xf>
    <xf numFmtId="186" fontId="22" fillId="0" borderId="28" xfId="49" applyNumberFormat="1" applyFont="1" applyBorder="1" applyAlignment="1">
      <alignment horizontal="center" vertical="center"/>
    </xf>
    <xf numFmtId="186" fontId="6" fillId="0" borderId="50" xfId="49" applyNumberFormat="1" applyFont="1" applyFill="1" applyBorder="1" applyAlignment="1">
      <alignment horizontal="center" vertical="center"/>
    </xf>
    <xf numFmtId="186" fontId="2" fillId="0" borderId="50" xfId="49" applyNumberFormat="1" applyFont="1" applyFill="1" applyBorder="1" applyAlignment="1">
      <alignment horizontal="center" vertical="center"/>
    </xf>
    <xf numFmtId="186" fontId="2" fillId="0" borderId="16" xfId="49" applyNumberFormat="1" applyFont="1" applyBorder="1" applyAlignment="1">
      <alignment horizontal="right" vertical="center"/>
    </xf>
    <xf numFmtId="186" fontId="14" fillId="0" borderId="0" xfId="49" applyNumberFormat="1" applyFont="1" applyBorder="1" applyAlignment="1">
      <alignment vertical="center"/>
    </xf>
    <xf numFmtId="186" fontId="0" fillId="0" borderId="23" xfId="49" applyNumberFormat="1" applyFont="1" applyBorder="1" applyAlignment="1">
      <alignment/>
    </xf>
    <xf numFmtId="186" fontId="0" fillId="0" borderId="0" xfId="49" applyNumberFormat="1" applyFont="1" applyAlignment="1">
      <alignment/>
    </xf>
    <xf numFmtId="186" fontId="6" fillId="0" borderId="38" xfId="49" applyNumberFormat="1" applyFont="1" applyBorder="1" applyAlignment="1">
      <alignment vertical="center"/>
    </xf>
    <xf numFmtId="186" fontId="0" fillId="0" borderId="0" xfId="49" applyNumberFormat="1" applyFont="1" applyBorder="1" applyAlignment="1">
      <alignment/>
    </xf>
    <xf numFmtId="186" fontId="0" fillId="0" borderId="31" xfId="49" applyNumberFormat="1" applyFont="1" applyBorder="1" applyAlignment="1">
      <alignment/>
    </xf>
    <xf numFmtId="186" fontId="22" fillId="0" borderId="28" xfId="49" applyNumberFormat="1" applyFont="1" applyFill="1" applyBorder="1" applyAlignment="1">
      <alignment/>
    </xf>
    <xf numFmtId="186" fontId="6" fillId="0" borderId="30" xfId="49" applyNumberFormat="1" applyFont="1" applyFill="1" applyBorder="1" applyAlignment="1">
      <alignment horizontal="right" vertical="center"/>
    </xf>
    <xf numFmtId="186" fontId="0" fillId="0" borderId="48" xfId="49" applyNumberFormat="1" applyFont="1" applyFill="1" applyBorder="1" applyAlignment="1">
      <alignment vertical="center"/>
    </xf>
    <xf numFmtId="186" fontId="0" fillId="0" borderId="48" xfId="49" applyNumberFormat="1" applyFont="1" applyFill="1" applyBorder="1" applyAlignment="1">
      <alignment vertical="center"/>
    </xf>
    <xf numFmtId="186" fontId="2" fillId="0" borderId="10" xfId="49" applyNumberFormat="1" applyFont="1" applyFill="1" applyBorder="1" applyAlignment="1">
      <alignment horizontal="left" vertical="top"/>
    </xf>
    <xf numFmtId="186" fontId="2" fillId="0" borderId="11" xfId="49" applyNumberFormat="1" applyFont="1" applyFill="1" applyBorder="1" applyAlignment="1">
      <alignment vertical="top"/>
    </xf>
    <xf numFmtId="186" fontId="2" fillId="0" borderId="21" xfId="49" applyNumberFormat="1" applyFont="1" applyFill="1" applyBorder="1" applyAlignment="1">
      <alignment vertical="top"/>
    </xf>
    <xf numFmtId="186" fontId="19" fillId="0" borderId="21" xfId="49" applyNumberFormat="1" applyFont="1" applyFill="1" applyBorder="1" applyAlignment="1">
      <alignment/>
    </xf>
    <xf numFmtId="186" fontId="2" fillId="0" borderId="39" xfId="49" applyNumberFormat="1" applyFont="1" applyFill="1" applyBorder="1" applyAlignment="1">
      <alignment vertical="top"/>
    </xf>
    <xf numFmtId="186" fontId="2" fillId="0" borderId="22" xfId="49" applyNumberFormat="1" applyFont="1" applyFill="1" applyBorder="1" applyAlignment="1">
      <alignment vertical="top"/>
    </xf>
    <xf numFmtId="186" fontId="0" fillId="0" borderId="0" xfId="49" applyNumberFormat="1" applyFont="1" applyFill="1" applyAlignment="1">
      <alignment/>
    </xf>
    <xf numFmtId="186" fontId="0" fillId="0" borderId="12" xfId="49" applyNumberFormat="1" applyFont="1" applyFill="1" applyBorder="1" applyAlignment="1">
      <alignment/>
    </xf>
    <xf numFmtId="186" fontId="0" fillId="0" borderId="21" xfId="49" applyNumberFormat="1" applyFont="1" applyFill="1" applyBorder="1" applyAlignment="1">
      <alignment/>
    </xf>
    <xf numFmtId="186" fontId="22" fillId="0" borderId="0" xfId="49" applyNumberFormat="1" applyFont="1" applyFill="1" applyAlignment="1">
      <alignment/>
    </xf>
    <xf numFmtId="186" fontId="3" fillId="0" borderId="0" xfId="49" applyNumberFormat="1" applyFont="1" applyFill="1" applyAlignment="1">
      <alignment horizontal="left" vertical="center"/>
    </xf>
    <xf numFmtId="186" fontId="24" fillId="0" borderId="0" xfId="49" applyNumberFormat="1" applyFont="1" applyFill="1" applyAlignment="1">
      <alignment horizontal="left" vertical="center"/>
    </xf>
    <xf numFmtId="186" fontId="24" fillId="0" borderId="0" xfId="49" applyNumberFormat="1" applyFont="1" applyFill="1" applyAlignment="1">
      <alignment horizontal="left" vertical="center" shrinkToFit="1"/>
    </xf>
    <xf numFmtId="186" fontId="0" fillId="0" borderId="0" xfId="49" applyNumberFormat="1" applyFont="1" applyFill="1" applyAlignment="1">
      <alignment vertical="center"/>
    </xf>
    <xf numFmtId="186" fontId="10" fillId="0" borderId="0" xfId="49" applyNumberFormat="1" applyFont="1" applyFill="1" applyAlignment="1">
      <alignment horizontal="right" vertical="center"/>
    </xf>
    <xf numFmtId="186" fontId="10" fillId="0" borderId="0" xfId="49" applyNumberFormat="1" applyFont="1" applyFill="1" applyAlignment="1">
      <alignment vertical="center"/>
    </xf>
    <xf numFmtId="186" fontId="0" fillId="0" borderId="0" xfId="49" applyNumberFormat="1" applyFont="1" applyFill="1" applyAlignment="1">
      <alignment shrinkToFit="1"/>
    </xf>
    <xf numFmtId="186" fontId="0" fillId="0" borderId="11" xfId="49" applyNumberFormat="1" applyFont="1" applyFill="1" applyBorder="1" applyAlignment="1">
      <alignment horizontal="center"/>
    </xf>
    <xf numFmtId="186" fontId="0" fillId="0" borderId="0" xfId="49" applyNumberFormat="1" applyFont="1" applyFill="1" applyAlignment="1">
      <alignment/>
    </xf>
    <xf numFmtId="186" fontId="6" fillId="0" borderId="24" xfId="49" applyNumberFormat="1" applyFont="1" applyFill="1" applyBorder="1" applyAlignment="1">
      <alignment/>
    </xf>
    <xf numFmtId="186" fontId="22" fillId="0" borderId="24" xfId="49" applyNumberFormat="1" applyFont="1" applyFill="1" applyBorder="1" applyAlignment="1">
      <alignment/>
    </xf>
    <xf numFmtId="186" fontId="6" fillId="0" borderId="25" xfId="49" applyNumberFormat="1" applyFont="1" applyFill="1" applyBorder="1" applyAlignment="1">
      <alignment horizontal="distributed" vertical="center"/>
    </xf>
    <xf numFmtId="186" fontId="6" fillId="0" borderId="27" xfId="49" applyNumberFormat="1" applyFont="1" applyFill="1" applyBorder="1" applyAlignment="1">
      <alignment horizontal="right" vertical="center"/>
    </xf>
    <xf numFmtId="186" fontId="6" fillId="0" borderId="25" xfId="49" applyNumberFormat="1" applyFont="1" applyFill="1" applyBorder="1" applyAlignment="1">
      <alignment vertical="center"/>
    </xf>
    <xf numFmtId="186" fontId="6" fillId="0" borderId="54" xfId="49" applyNumberFormat="1" applyFont="1" applyFill="1" applyBorder="1" applyAlignment="1">
      <alignment vertical="center" shrinkToFit="1"/>
    </xf>
    <xf numFmtId="186" fontId="0" fillId="0" borderId="25" xfId="49" applyNumberFormat="1" applyFont="1" applyFill="1" applyBorder="1" applyAlignment="1">
      <alignment vertical="center"/>
    </xf>
    <xf numFmtId="186" fontId="17" fillId="0" borderId="26" xfId="49" applyNumberFormat="1" applyFont="1" applyFill="1" applyBorder="1" applyAlignment="1">
      <alignment horizontal="center" vertical="center"/>
    </xf>
    <xf numFmtId="186" fontId="2" fillId="0" borderId="24" xfId="49" applyNumberFormat="1" applyFont="1" applyFill="1" applyBorder="1" applyAlignment="1">
      <alignment vertical="center"/>
    </xf>
    <xf numFmtId="186" fontId="2" fillId="0" borderId="54" xfId="49" applyNumberFormat="1" applyFont="1" applyFill="1" applyBorder="1" applyAlignment="1">
      <alignment vertical="center" shrinkToFit="1"/>
    </xf>
    <xf numFmtId="186" fontId="6" fillId="0" borderId="28" xfId="49" applyNumberFormat="1" applyFont="1" applyFill="1" applyBorder="1" applyAlignment="1">
      <alignment/>
    </xf>
    <xf numFmtId="186" fontId="6" fillId="0" borderId="15" xfId="49" applyNumberFormat="1" applyFont="1" applyFill="1" applyBorder="1" applyAlignment="1">
      <alignment horizontal="distributed" vertical="center"/>
    </xf>
    <xf numFmtId="186" fontId="6" fillId="0" borderId="48" xfId="49" applyNumberFormat="1" applyFont="1" applyFill="1" applyBorder="1" applyAlignment="1">
      <alignment vertical="center" shrinkToFit="1"/>
    </xf>
    <xf numFmtId="186" fontId="0" fillId="0" borderId="15" xfId="49" applyNumberFormat="1" applyFont="1" applyFill="1" applyBorder="1" applyAlignment="1">
      <alignment vertical="center"/>
    </xf>
    <xf numFmtId="186" fontId="2" fillId="0" borderId="28" xfId="49" applyNumberFormat="1" applyFont="1" applyFill="1" applyBorder="1" applyAlignment="1">
      <alignment vertical="center"/>
    </xf>
    <xf numFmtId="186" fontId="2" fillId="0" borderId="48" xfId="49" applyNumberFormat="1" applyFont="1" applyFill="1" applyBorder="1" applyAlignment="1">
      <alignment vertical="center" shrinkToFit="1"/>
    </xf>
    <xf numFmtId="186" fontId="13" fillId="0" borderId="0" xfId="49" applyNumberFormat="1" applyFont="1" applyFill="1" applyBorder="1" applyAlignment="1">
      <alignment vertical="center"/>
    </xf>
    <xf numFmtId="186" fontId="15" fillId="0" borderId="0" xfId="49" applyNumberFormat="1" applyFont="1" applyFill="1" applyBorder="1" applyAlignment="1">
      <alignment horizontal="center" vertical="center"/>
    </xf>
    <xf numFmtId="186" fontId="13" fillId="0" borderId="0" xfId="49" applyNumberFormat="1" applyFont="1" applyFill="1" applyBorder="1" applyAlignment="1">
      <alignment horizontal="right" vertical="center"/>
    </xf>
    <xf numFmtId="186" fontId="13" fillId="0" borderId="31" xfId="49" applyNumberFormat="1" applyFont="1" applyFill="1" applyBorder="1" applyAlignment="1">
      <alignment vertical="center"/>
    </xf>
    <xf numFmtId="186" fontId="13" fillId="0" borderId="0" xfId="49" applyNumberFormat="1" applyFont="1" applyFill="1" applyBorder="1" applyAlignment="1">
      <alignment/>
    </xf>
    <xf numFmtId="186" fontId="15" fillId="0" borderId="0" xfId="49" applyNumberFormat="1" applyFont="1" applyFill="1" applyBorder="1" applyAlignment="1">
      <alignment horizontal="center"/>
    </xf>
    <xf numFmtId="186" fontId="13" fillId="0" borderId="0" xfId="49" applyNumberFormat="1" applyFont="1" applyFill="1" applyBorder="1" applyAlignment="1">
      <alignment horizontal="left" vertical="center"/>
    </xf>
    <xf numFmtId="186" fontId="2" fillId="0" borderId="15" xfId="49" applyNumberFormat="1" applyFont="1" applyFill="1" applyBorder="1" applyAlignment="1">
      <alignment horizontal="right" vertical="center"/>
    </xf>
    <xf numFmtId="186" fontId="2" fillId="0" borderId="33" xfId="49" applyNumberFormat="1" applyFont="1" applyFill="1" applyBorder="1" applyAlignment="1">
      <alignment horizontal="distributed" vertical="center"/>
    </xf>
    <xf numFmtId="186" fontId="17" fillId="0" borderId="34" xfId="49" applyNumberFormat="1" applyFont="1" applyFill="1" applyBorder="1" applyAlignment="1">
      <alignment horizontal="center" vertical="center"/>
    </xf>
    <xf numFmtId="186" fontId="2" fillId="0" borderId="33" xfId="49" applyNumberFormat="1" applyFont="1" applyFill="1" applyBorder="1" applyAlignment="1">
      <alignment horizontal="right" vertical="center"/>
    </xf>
    <xf numFmtId="186" fontId="2" fillId="0" borderId="59" xfId="49" applyNumberFormat="1" applyFont="1" applyFill="1" applyBorder="1" applyAlignment="1">
      <alignment vertical="center" shrinkToFit="1"/>
    </xf>
    <xf numFmtId="186" fontId="0" fillId="0" borderId="0" xfId="49" applyNumberFormat="1" applyFont="1" applyFill="1" applyBorder="1" applyAlignment="1">
      <alignment horizontal="distributed" vertical="center"/>
    </xf>
    <xf numFmtId="186" fontId="6" fillId="0" borderId="32" xfId="49" applyNumberFormat="1" applyFont="1" applyFill="1" applyBorder="1" applyAlignment="1">
      <alignment/>
    </xf>
    <xf numFmtId="186" fontId="22" fillId="0" borderId="32" xfId="49" applyNumberFormat="1" applyFont="1" applyFill="1" applyBorder="1" applyAlignment="1">
      <alignment/>
    </xf>
    <xf numFmtId="186" fontId="6" fillId="0" borderId="33" xfId="49" applyNumberFormat="1" applyFont="1" applyFill="1" applyBorder="1" applyAlignment="1">
      <alignment horizontal="distributed" vertical="center"/>
    </xf>
    <xf numFmtId="186" fontId="6" fillId="0" borderId="35" xfId="49" applyNumberFormat="1" applyFont="1" applyFill="1" applyBorder="1" applyAlignment="1">
      <alignment horizontal="right" vertical="center"/>
    </xf>
    <xf numFmtId="186" fontId="0" fillId="0" borderId="49" xfId="49" applyNumberFormat="1" applyFont="1" applyFill="1" applyBorder="1" applyAlignment="1">
      <alignment vertical="center"/>
    </xf>
    <xf numFmtId="186" fontId="6" fillId="0" borderId="33" xfId="49" applyNumberFormat="1" applyFont="1" applyFill="1" applyBorder="1" applyAlignment="1">
      <alignment vertical="center"/>
    </xf>
    <xf numFmtId="186" fontId="6" fillId="0" borderId="49" xfId="49" applyNumberFormat="1" applyFont="1" applyFill="1" applyBorder="1" applyAlignment="1">
      <alignment vertical="center" shrinkToFit="1"/>
    </xf>
    <xf numFmtId="186" fontId="0" fillId="0" borderId="33" xfId="49" applyNumberFormat="1" applyFont="1" applyFill="1" applyBorder="1" applyAlignment="1">
      <alignment vertical="center"/>
    </xf>
    <xf numFmtId="186" fontId="2" fillId="0" borderId="35" xfId="49" applyNumberFormat="1" applyFont="1" applyFill="1" applyBorder="1" applyAlignment="1">
      <alignment horizontal="right" vertical="center"/>
    </xf>
    <xf numFmtId="186" fontId="2" fillId="0" borderId="49" xfId="49" applyNumberFormat="1" applyFont="1" applyFill="1" applyBorder="1" applyAlignment="1">
      <alignment vertical="center" shrinkToFit="1"/>
    </xf>
    <xf numFmtId="186" fontId="6" fillId="0" borderId="11" xfId="49" applyNumberFormat="1" applyFont="1" applyFill="1" applyBorder="1" applyAlignment="1">
      <alignment/>
    </xf>
    <xf numFmtId="186" fontId="22" fillId="0" borderId="11" xfId="49" applyNumberFormat="1" applyFont="1" applyFill="1" applyBorder="1" applyAlignment="1">
      <alignment/>
    </xf>
    <xf numFmtId="186" fontId="6" fillId="0" borderId="21" xfId="49" applyNumberFormat="1" applyFont="1" applyFill="1" applyBorder="1" applyAlignment="1">
      <alignment horizontal="center" vertical="center"/>
    </xf>
    <xf numFmtId="186" fontId="6" fillId="0" borderId="45" xfId="49" applyNumberFormat="1" applyFont="1" applyFill="1" applyBorder="1" applyAlignment="1">
      <alignment horizontal="center" vertical="center"/>
    </xf>
    <xf numFmtId="186" fontId="6" fillId="0" borderId="46" xfId="49" applyNumberFormat="1" applyFont="1" applyFill="1" applyBorder="1" applyAlignment="1">
      <alignment horizontal="right" vertical="center"/>
    </xf>
    <xf numFmtId="186" fontId="6" fillId="0" borderId="21" xfId="49" applyNumberFormat="1" applyFont="1" applyFill="1" applyBorder="1" applyAlignment="1">
      <alignment vertical="center"/>
    </xf>
    <xf numFmtId="186" fontId="6" fillId="0" borderId="50" xfId="49" applyNumberFormat="1" applyFont="1" applyFill="1" applyBorder="1" applyAlignment="1">
      <alignment vertical="center" shrinkToFit="1"/>
    </xf>
    <xf numFmtId="186" fontId="6" fillId="0" borderId="11" xfId="49" applyNumberFormat="1" applyFont="1" applyFill="1" applyBorder="1" applyAlignment="1">
      <alignment vertical="center"/>
    </xf>
    <xf numFmtId="186" fontId="7" fillId="0" borderId="38" xfId="49" applyNumberFormat="1" applyFont="1" applyFill="1" applyBorder="1" applyAlignment="1">
      <alignment horizontal="center" vertical="center"/>
    </xf>
    <xf numFmtId="186" fontId="7" fillId="0" borderId="38" xfId="49" applyNumberFormat="1" applyFont="1" applyFill="1" applyBorder="1" applyAlignment="1">
      <alignment horizontal="right" vertical="center"/>
    </xf>
    <xf numFmtId="186" fontId="7" fillId="0" borderId="23" xfId="49" applyNumberFormat="1" applyFont="1" applyFill="1" applyBorder="1" applyAlignment="1">
      <alignment vertical="center"/>
    </xf>
    <xf numFmtId="186" fontId="6" fillId="0" borderId="0" xfId="49" applyNumberFormat="1" applyFont="1" applyFill="1" applyAlignment="1">
      <alignment/>
    </xf>
    <xf numFmtId="186" fontId="30" fillId="0" borderId="15" xfId="49" applyNumberFormat="1" applyFont="1" applyFill="1" applyBorder="1" applyAlignment="1">
      <alignment horizontal="distributed" vertical="center"/>
    </xf>
    <xf numFmtId="186" fontId="22" fillId="0" borderId="28" xfId="49" applyNumberFormat="1" applyFont="1" applyFill="1" applyBorder="1" applyAlignment="1">
      <alignment vertical="center"/>
    </xf>
    <xf numFmtId="186" fontId="13" fillId="0" borderId="31" xfId="49" applyNumberFormat="1" applyFont="1" applyFill="1" applyBorder="1" applyAlignment="1">
      <alignment vertical="top" wrapText="1"/>
    </xf>
    <xf numFmtId="186" fontId="2" fillId="0" borderId="31" xfId="49" applyNumberFormat="1" applyFont="1" applyFill="1" applyBorder="1" applyAlignment="1">
      <alignment vertical="top" wrapText="1"/>
    </xf>
    <xf numFmtId="186" fontId="7" fillId="0" borderId="38" xfId="49" applyNumberFormat="1" applyFont="1" applyFill="1" applyBorder="1" applyAlignment="1">
      <alignment vertical="center"/>
    </xf>
    <xf numFmtId="186" fontId="0" fillId="0" borderId="23" xfId="49" applyNumberFormat="1" applyFont="1" applyFill="1" applyBorder="1" applyAlignment="1">
      <alignment/>
    </xf>
    <xf numFmtId="186" fontId="0" fillId="0" borderId="0" xfId="49" applyNumberFormat="1" applyFont="1" applyFill="1" applyAlignment="1">
      <alignment horizontal="center"/>
    </xf>
    <xf numFmtId="186" fontId="6" fillId="0" borderId="0" xfId="49" applyNumberFormat="1" applyFont="1" applyFill="1" applyAlignment="1">
      <alignment horizontal="center"/>
    </xf>
    <xf numFmtId="186" fontId="13" fillId="0" borderId="0" xfId="49" applyNumberFormat="1" applyFont="1" applyFill="1" applyAlignment="1">
      <alignment/>
    </xf>
    <xf numFmtId="186" fontId="13" fillId="0" borderId="0" xfId="49" applyNumberFormat="1" applyFont="1" applyFill="1" applyAlignment="1">
      <alignment shrinkToFit="1"/>
    </xf>
    <xf numFmtId="188" fontId="0" fillId="0" borderId="39" xfId="49" applyNumberFormat="1" applyFont="1" applyFill="1" applyBorder="1" applyAlignment="1">
      <alignment/>
    </xf>
    <xf numFmtId="186" fontId="0" fillId="0" borderId="24" xfId="49" applyNumberFormat="1" applyFont="1" applyFill="1" applyBorder="1" applyAlignment="1">
      <alignment/>
    </xf>
    <xf numFmtId="186" fontId="4" fillId="0" borderId="25" xfId="49" applyNumberFormat="1" applyFont="1" applyFill="1" applyBorder="1" applyAlignment="1">
      <alignment vertical="center"/>
    </xf>
    <xf numFmtId="186" fontId="2" fillId="0" borderId="25" xfId="49" applyNumberFormat="1" applyFont="1" applyFill="1" applyBorder="1" applyAlignment="1">
      <alignment horizontal="left" vertical="center"/>
    </xf>
    <xf numFmtId="186" fontId="1" fillId="0" borderId="26" xfId="49" applyNumberFormat="1" applyFont="1" applyFill="1" applyBorder="1" applyAlignment="1">
      <alignment horizontal="left" vertical="center"/>
    </xf>
    <xf numFmtId="186" fontId="2" fillId="0" borderId="26" xfId="49" applyNumberFormat="1" applyFont="1" applyFill="1" applyBorder="1" applyAlignment="1">
      <alignment horizontal="center" vertical="center"/>
    </xf>
    <xf numFmtId="186" fontId="0" fillId="0" borderId="28" xfId="49" applyNumberFormat="1" applyFont="1" applyFill="1" applyBorder="1" applyAlignment="1">
      <alignment/>
    </xf>
    <xf numFmtId="186" fontId="1" fillId="0" borderId="29" xfId="49" applyNumberFormat="1" applyFont="1" applyFill="1" applyBorder="1" applyAlignment="1">
      <alignment horizontal="center" vertical="center" wrapText="1"/>
    </xf>
    <xf numFmtId="186" fontId="4" fillId="0" borderId="15" xfId="49" applyNumberFormat="1" applyFont="1" applyFill="1" applyBorder="1" applyAlignment="1">
      <alignment vertical="center"/>
    </xf>
    <xf numFmtId="186" fontId="2" fillId="0" borderId="15" xfId="49" applyNumberFormat="1" applyFont="1" applyFill="1" applyBorder="1" applyAlignment="1">
      <alignment horizontal="left" vertical="center"/>
    </xf>
    <xf numFmtId="186" fontId="1" fillId="0" borderId="29" xfId="49" applyNumberFormat="1" applyFont="1" applyFill="1" applyBorder="1" applyAlignment="1">
      <alignment horizontal="left" vertical="center"/>
    </xf>
    <xf numFmtId="186" fontId="2" fillId="0" borderId="29" xfId="49" applyNumberFormat="1" applyFont="1" applyFill="1" applyBorder="1" applyAlignment="1">
      <alignment horizontal="center" vertical="center"/>
    </xf>
    <xf numFmtId="186" fontId="2" fillId="0" borderId="30" xfId="49" applyNumberFormat="1" applyFont="1" applyFill="1" applyBorder="1" applyAlignment="1">
      <alignment vertical="center"/>
    </xf>
    <xf numFmtId="186" fontId="14" fillId="0" borderId="29" xfId="49" applyNumberFormat="1" applyFont="1" applyFill="1" applyBorder="1" applyAlignment="1">
      <alignment horizontal="center" vertical="center"/>
    </xf>
    <xf numFmtId="186" fontId="0" fillId="0" borderId="32" xfId="49" applyNumberFormat="1" applyFont="1" applyFill="1" applyBorder="1" applyAlignment="1">
      <alignment/>
    </xf>
    <xf numFmtId="186" fontId="0" fillId="0" borderId="49" xfId="49" applyNumberFormat="1" applyFont="1" applyFill="1" applyBorder="1" applyAlignment="1">
      <alignment vertical="center"/>
    </xf>
    <xf numFmtId="186" fontId="4" fillId="0" borderId="33" xfId="49" applyNumberFormat="1" applyFont="1" applyFill="1" applyBorder="1" applyAlignment="1">
      <alignment vertical="center"/>
    </xf>
    <xf numFmtId="186" fontId="9" fillId="0" borderId="21" xfId="49" applyNumberFormat="1" applyFont="1" applyFill="1" applyBorder="1" applyAlignment="1">
      <alignment vertical="center"/>
    </xf>
    <xf numFmtId="186" fontId="27" fillId="0" borderId="0" xfId="49" applyNumberFormat="1" applyFont="1" applyFill="1" applyAlignment="1">
      <alignment horizontal="left" vertical="center"/>
    </xf>
    <xf numFmtId="186" fontId="27" fillId="0" borderId="0" xfId="49" applyNumberFormat="1" applyFont="1" applyFill="1" applyAlignment="1">
      <alignment horizontal="left" vertical="center" shrinkToFit="1"/>
    </xf>
    <xf numFmtId="186" fontId="23" fillId="0" borderId="28" xfId="49" applyNumberFormat="1" applyFont="1" applyFill="1" applyBorder="1" applyAlignment="1">
      <alignment vertical="center"/>
    </xf>
    <xf numFmtId="186" fontId="14" fillId="0" borderId="26" xfId="49" applyNumberFormat="1" applyFont="1" applyFill="1" applyBorder="1" applyAlignment="1">
      <alignment horizontal="center" vertical="center"/>
    </xf>
    <xf numFmtId="186" fontId="2" fillId="0" borderId="28" xfId="49" applyNumberFormat="1" applyFont="1" applyFill="1" applyBorder="1" applyAlignment="1">
      <alignment horizontal="center" vertical="center"/>
    </xf>
    <xf numFmtId="186" fontId="29" fillId="0" borderId="15" xfId="49" applyNumberFormat="1" applyFont="1" applyFill="1" applyBorder="1" applyAlignment="1">
      <alignment horizontal="distributed" vertical="center"/>
    </xf>
    <xf numFmtId="186" fontId="6" fillId="0" borderId="30" xfId="49" applyNumberFormat="1" applyFont="1" applyFill="1" applyBorder="1" applyAlignment="1">
      <alignment vertical="center"/>
    </xf>
    <xf numFmtId="186" fontId="2" fillId="0" borderId="29" xfId="49" applyNumberFormat="1" applyFont="1" applyFill="1" applyBorder="1" applyAlignment="1">
      <alignment horizontal="left" vertical="center"/>
    </xf>
    <xf numFmtId="186" fontId="2" fillId="0" borderId="15" xfId="49" applyNumberFormat="1" applyFont="1" applyFill="1" applyBorder="1" applyAlignment="1">
      <alignment vertical="center"/>
    </xf>
    <xf numFmtId="186" fontId="2" fillId="0" borderId="29" xfId="49" applyNumberFormat="1" applyFont="1" applyFill="1" applyBorder="1" applyAlignment="1">
      <alignment vertical="center"/>
    </xf>
    <xf numFmtId="186" fontId="0" fillId="0" borderId="0" xfId="49" applyNumberFormat="1" applyFont="1" applyFill="1" applyBorder="1" applyAlignment="1">
      <alignment/>
    </xf>
    <xf numFmtId="186" fontId="0" fillId="0" borderId="31" xfId="49" applyNumberFormat="1" applyFont="1" applyFill="1" applyBorder="1" applyAlignment="1">
      <alignment/>
    </xf>
    <xf numFmtId="186" fontId="13" fillId="0" borderId="0" xfId="49" applyNumberFormat="1" applyFont="1" applyFill="1" applyBorder="1" applyAlignment="1">
      <alignment vertical="top" wrapText="1"/>
    </xf>
    <xf numFmtId="186" fontId="2" fillId="0" borderId="0" xfId="49" applyNumberFormat="1" applyFont="1" applyFill="1" applyBorder="1" applyAlignment="1">
      <alignment vertical="top" wrapText="1"/>
    </xf>
    <xf numFmtId="186" fontId="1" fillId="0" borderId="28" xfId="49" applyNumberFormat="1" applyFont="1" applyFill="1" applyBorder="1" applyAlignment="1">
      <alignment horizontal="center" vertical="center"/>
    </xf>
    <xf numFmtId="186" fontId="7" fillId="0" borderId="0" xfId="49" applyNumberFormat="1" applyFont="1" applyFill="1" applyBorder="1" applyAlignment="1">
      <alignment horizontal="left" vertical="top" wrapText="1"/>
    </xf>
    <xf numFmtId="186" fontId="0" fillId="0" borderId="0" xfId="49" applyNumberFormat="1" applyFont="1" applyFill="1" applyBorder="1" applyAlignment="1">
      <alignment vertical="top" wrapText="1"/>
    </xf>
    <xf numFmtId="186" fontId="0" fillId="0" borderId="31" xfId="49" applyNumberFormat="1" applyFont="1" applyFill="1" applyBorder="1" applyAlignment="1">
      <alignment vertical="top" wrapText="1"/>
    </xf>
    <xf numFmtId="186" fontId="0" fillId="0" borderId="39" xfId="49" applyNumberFormat="1" applyFont="1" applyFill="1" applyBorder="1" applyAlignment="1">
      <alignment/>
    </xf>
    <xf numFmtId="186" fontId="6" fillId="0" borderId="56" xfId="49" applyNumberFormat="1" applyFont="1" applyBorder="1" applyAlignment="1">
      <alignment horizontal="right" vertical="center"/>
    </xf>
    <xf numFmtId="186" fontId="6" fillId="0" borderId="47" xfId="49" applyNumberFormat="1" applyFont="1" applyBorder="1" applyAlignment="1">
      <alignment vertical="center"/>
    </xf>
    <xf numFmtId="186" fontId="6" fillId="0" borderId="46" xfId="49" applyNumberFormat="1" applyFont="1" applyBorder="1" applyAlignment="1">
      <alignment horizontal="right" vertical="center" shrinkToFit="1"/>
    </xf>
    <xf numFmtId="186" fontId="18" fillId="0" borderId="19" xfId="49" applyNumberFormat="1" applyFont="1" applyBorder="1" applyAlignment="1" applyProtection="1">
      <alignment horizontal="center" vertical="center"/>
      <protection locked="0"/>
    </xf>
    <xf numFmtId="186" fontId="0" fillId="0" borderId="54" xfId="49" applyNumberFormat="1" applyFont="1" applyBorder="1" applyAlignment="1" applyProtection="1">
      <alignment vertical="center"/>
      <protection locked="0"/>
    </xf>
    <xf numFmtId="186" fontId="0" fillId="0" borderId="48" xfId="49" applyNumberFormat="1" applyFont="1" applyBorder="1" applyAlignment="1" applyProtection="1">
      <alignment vertical="center"/>
      <protection locked="0"/>
    </xf>
    <xf numFmtId="186" fontId="0" fillId="0" borderId="48" xfId="49" applyNumberFormat="1" applyFont="1" applyFill="1" applyBorder="1" applyAlignment="1" applyProtection="1">
      <alignment vertical="center"/>
      <protection locked="0"/>
    </xf>
    <xf numFmtId="186" fontId="0" fillId="0" borderId="48" xfId="49" applyNumberFormat="1" applyFont="1" applyFill="1" applyBorder="1" applyAlignment="1" applyProtection="1">
      <alignment vertical="center"/>
      <protection locked="0"/>
    </xf>
    <xf numFmtId="186" fontId="6" fillId="0" borderId="54" xfId="49" applyNumberFormat="1" applyFont="1" applyBorder="1" applyAlignment="1" applyProtection="1">
      <alignment vertical="center" shrinkToFit="1"/>
      <protection locked="0"/>
    </xf>
    <xf numFmtId="186" fontId="6" fillId="0" borderId="48" xfId="49" applyNumberFormat="1" applyFont="1" applyBorder="1" applyAlignment="1" applyProtection="1">
      <alignment vertical="center" shrinkToFit="1"/>
      <protection locked="0"/>
    </xf>
    <xf numFmtId="186" fontId="6" fillId="0" borderId="50" xfId="49" applyNumberFormat="1" applyFont="1" applyBorder="1" applyAlignment="1" applyProtection="1">
      <alignment vertical="center"/>
      <protection/>
    </xf>
    <xf numFmtId="186" fontId="6" fillId="0" borderId="50" xfId="49" applyNumberFormat="1" applyFont="1" applyBorder="1" applyAlignment="1" applyProtection="1">
      <alignment vertical="center" shrinkToFit="1"/>
      <protection/>
    </xf>
    <xf numFmtId="195" fontId="6" fillId="0" borderId="0" xfId="49" applyNumberFormat="1" applyFont="1" applyBorder="1" applyAlignment="1">
      <alignment horizontal="right" vertical="top"/>
    </xf>
    <xf numFmtId="186" fontId="6" fillId="0" borderId="50" xfId="49" applyNumberFormat="1" applyFont="1" applyBorder="1" applyAlignment="1">
      <alignment vertical="top" wrapText="1"/>
    </xf>
    <xf numFmtId="186" fontId="0" fillId="0" borderId="59" xfId="49" applyNumberFormat="1" applyFont="1" applyBorder="1" applyAlignment="1" applyProtection="1">
      <alignment vertical="center"/>
      <protection locked="0"/>
    </xf>
    <xf numFmtId="186" fontId="6" fillId="0" borderId="59" xfId="49" applyNumberFormat="1" applyFont="1" applyBorder="1" applyAlignment="1" applyProtection="1">
      <alignment vertical="center" shrinkToFit="1"/>
      <protection locked="0"/>
    </xf>
    <xf numFmtId="186" fontId="6" fillId="0" borderId="48" xfId="49" applyNumberFormat="1" applyFont="1" applyBorder="1" applyAlignment="1" applyProtection="1">
      <alignment vertical="center" shrinkToFit="1"/>
      <protection/>
    </xf>
    <xf numFmtId="186" fontId="0" fillId="0" borderId="56" xfId="49" applyNumberFormat="1" applyFont="1" applyBorder="1" applyAlignment="1" applyProtection="1">
      <alignment vertical="center"/>
      <protection locked="0"/>
    </xf>
    <xf numFmtId="186" fontId="0" fillId="0" borderId="49" xfId="49" applyNumberFormat="1" applyFont="1" applyBorder="1" applyAlignment="1" applyProtection="1">
      <alignment vertical="center"/>
      <protection locked="0"/>
    </xf>
    <xf numFmtId="186" fontId="0" fillId="0" borderId="55" xfId="49" applyNumberFormat="1" applyFont="1" applyBorder="1" applyAlignment="1" applyProtection="1">
      <alignment vertical="center"/>
      <protection locked="0"/>
    </xf>
    <xf numFmtId="186" fontId="6" fillId="0" borderId="55" xfId="49" applyNumberFormat="1" applyFont="1" applyBorder="1" applyAlignment="1" applyProtection="1">
      <alignment vertical="center" shrinkToFit="1"/>
      <protection locked="0"/>
    </xf>
    <xf numFmtId="186" fontId="6" fillId="0" borderId="49" xfId="49" applyNumberFormat="1" applyFont="1" applyBorder="1" applyAlignment="1" applyProtection="1">
      <alignment vertical="center" shrinkToFit="1"/>
      <protection locked="0"/>
    </xf>
    <xf numFmtId="186" fontId="6" fillId="0" borderId="56" xfId="49" applyNumberFormat="1" applyFont="1" applyBorder="1" applyAlignment="1" applyProtection="1">
      <alignment vertical="center" shrinkToFit="1"/>
      <protection locked="0"/>
    </xf>
    <xf numFmtId="186" fontId="6" fillId="0" borderId="50" xfId="49" applyNumberFormat="1" applyFont="1" applyBorder="1" applyAlignment="1" applyProtection="1">
      <alignment vertical="center" shrinkToFit="1"/>
      <protection locked="0"/>
    </xf>
    <xf numFmtId="186" fontId="2" fillId="0" borderId="68" xfId="49" applyNumberFormat="1" applyFont="1" applyBorder="1" applyAlignment="1">
      <alignment shrinkToFit="1"/>
    </xf>
    <xf numFmtId="186" fontId="0" fillId="0" borderId="54" xfId="49" applyNumberFormat="1" applyFont="1" applyBorder="1" applyAlignment="1" applyProtection="1">
      <alignment vertical="center"/>
      <protection locked="0"/>
    </xf>
    <xf numFmtId="186" fontId="0" fillId="0" borderId="48" xfId="49" applyNumberFormat="1" applyFont="1" applyBorder="1" applyAlignment="1" applyProtection="1">
      <alignment vertical="center"/>
      <protection locked="0"/>
    </xf>
    <xf numFmtId="186" fontId="0" fillId="0" borderId="54" xfId="49" applyNumberFormat="1" applyFont="1" applyFill="1" applyBorder="1" applyAlignment="1" applyProtection="1">
      <alignment vertical="center"/>
      <protection locked="0"/>
    </xf>
    <xf numFmtId="186" fontId="6" fillId="0" borderId="54" xfId="49" applyNumberFormat="1" applyFont="1" applyFill="1" applyBorder="1" applyAlignment="1" applyProtection="1">
      <alignment vertical="center" shrinkToFit="1"/>
      <protection locked="0"/>
    </xf>
    <xf numFmtId="186" fontId="6" fillId="0" borderId="48" xfId="49" applyNumberFormat="1" applyFont="1" applyFill="1" applyBorder="1" applyAlignment="1" applyProtection="1">
      <alignment vertical="center" shrinkToFit="1"/>
      <protection locked="0"/>
    </xf>
    <xf numFmtId="186" fontId="6" fillId="0" borderId="54" xfId="49" applyNumberFormat="1" applyFont="1" applyBorder="1" applyAlignment="1" applyProtection="1">
      <alignment vertical="center"/>
      <protection locked="0"/>
    </xf>
    <xf numFmtId="186" fontId="6" fillId="0" borderId="48" xfId="49" applyNumberFormat="1" applyFont="1" applyBorder="1" applyAlignment="1" applyProtection="1">
      <alignment vertical="center"/>
      <protection locked="0"/>
    </xf>
    <xf numFmtId="186" fontId="6" fillId="0" borderId="56" xfId="49" applyNumberFormat="1" applyFont="1" applyBorder="1" applyAlignment="1" applyProtection="1">
      <alignment vertical="center"/>
      <protection locked="0"/>
    </xf>
    <xf numFmtId="186" fontId="18" fillId="0" borderId="39" xfId="49" applyNumberFormat="1" applyFont="1" applyBorder="1" applyAlignment="1">
      <alignment vertical="top"/>
    </xf>
    <xf numFmtId="186" fontId="18" fillId="0" borderId="39" xfId="49" applyNumberFormat="1" applyFont="1" applyFill="1" applyBorder="1" applyAlignment="1">
      <alignment vertical="center"/>
    </xf>
    <xf numFmtId="186" fontId="18" fillId="0" borderId="22" xfId="49" applyNumberFormat="1" applyFont="1" applyFill="1" applyBorder="1" applyAlignment="1">
      <alignment vertical="center"/>
    </xf>
    <xf numFmtId="186" fontId="2" fillId="0" borderId="10" xfId="49" applyNumberFormat="1" applyFont="1" applyFill="1" applyBorder="1" applyAlignment="1">
      <alignment vertical="top"/>
    </xf>
    <xf numFmtId="186" fontId="0" fillId="0" borderId="49" xfId="49" applyNumberFormat="1" applyFont="1" applyBorder="1" applyAlignment="1" applyProtection="1">
      <alignment vertical="center"/>
      <protection locked="0"/>
    </xf>
    <xf numFmtId="186" fontId="0" fillId="0" borderId="56" xfId="49" applyNumberFormat="1" applyFont="1" applyBorder="1" applyAlignment="1" applyProtection="1">
      <alignment vertical="center"/>
      <protection locked="0"/>
    </xf>
    <xf numFmtId="186" fontId="0" fillId="0" borderId="55" xfId="49" applyNumberFormat="1" applyFont="1" applyBorder="1" applyAlignment="1" applyProtection="1">
      <alignment vertical="center"/>
      <protection locked="0"/>
    </xf>
    <xf numFmtId="186" fontId="6" fillId="0" borderId="55" xfId="49" applyNumberFormat="1" applyFont="1" applyBorder="1" applyAlignment="1" applyProtection="1">
      <alignment horizontal="right" vertical="center"/>
      <protection locked="0"/>
    </xf>
    <xf numFmtId="186" fontId="6" fillId="0" borderId="48" xfId="49" applyNumberFormat="1" applyFont="1" applyBorder="1" applyAlignment="1" applyProtection="1">
      <alignment horizontal="right" vertical="center"/>
      <protection locked="0"/>
    </xf>
    <xf numFmtId="186" fontId="0" fillId="0" borderId="54" xfId="49" applyNumberFormat="1" applyFont="1" applyFill="1" applyBorder="1" applyAlignment="1" applyProtection="1">
      <alignment vertical="center"/>
      <protection locked="0"/>
    </xf>
    <xf numFmtId="186" fontId="6" fillId="0" borderId="27" xfId="49" applyNumberFormat="1" applyFont="1" applyFill="1" applyBorder="1" applyAlignment="1" applyProtection="1">
      <alignment horizontal="right" vertical="center"/>
      <protection locked="0"/>
    </xf>
    <xf numFmtId="186" fontId="6" fillId="0" borderId="30" xfId="49" applyNumberFormat="1" applyFont="1" applyFill="1" applyBorder="1" applyAlignment="1" applyProtection="1">
      <alignment vertical="center"/>
      <protection locked="0"/>
    </xf>
    <xf numFmtId="186" fontId="6" fillId="0" borderId="48" xfId="49" applyNumberFormat="1" applyFont="1" applyFill="1" applyBorder="1" applyAlignment="1" applyProtection="1">
      <alignment vertical="center"/>
      <protection locked="0"/>
    </xf>
    <xf numFmtId="186" fontId="19" fillId="0" borderId="68" xfId="49" applyNumberFormat="1" applyFont="1" applyBorder="1" applyAlignment="1">
      <alignment/>
    </xf>
    <xf numFmtId="186" fontId="18" fillId="0" borderId="68" xfId="49" applyNumberFormat="1" applyFont="1" applyBorder="1" applyAlignment="1">
      <alignment/>
    </xf>
    <xf numFmtId="186" fontId="18" fillId="0" borderId="68" xfId="49" applyNumberFormat="1" applyFont="1" applyFill="1" applyBorder="1" applyAlignment="1">
      <alignment/>
    </xf>
    <xf numFmtId="186" fontId="18" fillId="0" borderId="68" xfId="49" applyNumberFormat="1" applyFont="1" applyFill="1" applyBorder="1" applyAlignment="1">
      <alignment vertical="center"/>
    </xf>
    <xf numFmtId="186" fontId="18" fillId="0" borderId="0" xfId="49" applyNumberFormat="1" applyFont="1" applyFill="1" applyBorder="1" applyAlignment="1">
      <alignment horizontal="center" vertical="center"/>
    </xf>
    <xf numFmtId="186" fontId="19" fillId="0" borderId="0" xfId="49" applyNumberFormat="1" applyFont="1" applyFill="1" applyBorder="1" applyAlignment="1">
      <alignment vertical="center"/>
    </xf>
    <xf numFmtId="186" fontId="2" fillId="0" borderId="54" xfId="49" applyNumberFormat="1" applyFont="1" applyBorder="1" applyAlignment="1">
      <alignment horizontal="right" vertical="center"/>
    </xf>
    <xf numFmtId="186" fontId="2" fillId="0" borderId="48" xfId="49" applyNumberFormat="1" applyFont="1" applyBorder="1" applyAlignment="1">
      <alignment horizontal="right" vertical="center"/>
    </xf>
    <xf numFmtId="186" fontId="2" fillId="0" borderId="59" xfId="49" applyNumberFormat="1" applyFont="1" applyBorder="1" applyAlignment="1">
      <alignment horizontal="right" vertical="center"/>
    </xf>
    <xf numFmtId="186" fontId="17" fillId="0" borderId="34" xfId="49" applyNumberFormat="1" applyFont="1" applyBorder="1" applyAlignment="1">
      <alignment horizontal="center" vertical="center" wrapText="1"/>
    </xf>
    <xf numFmtId="186" fontId="2" fillId="0" borderId="59" xfId="49" applyNumberFormat="1" applyFont="1" applyBorder="1" applyAlignment="1">
      <alignment vertical="center" shrinkToFit="1"/>
    </xf>
    <xf numFmtId="186" fontId="22" fillId="0" borderId="20" xfId="49" applyNumberFormat="1" applyFont="1" applyBorder="1" applyAlignment="1">
      <alignment vertical="center"/>
    </xf>
    <xf numFmtId="186" fontId="13" fillId="0" borderId="39" xfId="49" applyNumberFormat="1" applyFont="1" applyBorder="1" applyAlignment="1">
      <alignment vertical="top" wrapText="1"/>
    </xf>
    <xf numFmtId="186" fontId="13" fillId="0" borderId="22" xfId="49" applyNumberFormat="1" applyFont="1" applyBorder="1" applyAlignment="1">
      <alignment vertical="top" wrapText="1"/>
    </xf>
    <xf numFmtId="186" fontId="13" fillId="0" borderId="10" xfId="49" applyNumberFormat="1" applyFont="1" applyBorder="1" applyAlignment="1">
      <alignment vertical="top"/>
    </xf>
    <xf numFmtId="196" fontId="16" fillId="0" borderId="0" xfId="49" applyNumberFormat="1" applyFont="1" applyFill="1" applyAlignment="1">
      <alignment horizontal="left" vertical="center"/>
    </xf>
    <xf numFmtId="186" fontId="6" fillId="0" borderId="15" xfId="49" applyNumberFormat="1" applyFont="1" applyBorder="1" applyAlignment="1">
      <alignment horizontal="distributed" vertical="center" wrapText="1"/>
    </xf>
    <xf numFmtId="186" fontId="6" fillId="0" borderId="57" xfId="49" applyNumberFormat="1" applyFont="1" applyBorder="1" applyAlignment="1">
      <alignment/>
    </xf>
    <xf numFmtId="186" fontId="0" fillId="0" borderId="17" xfId="49" applyNumberFormat="1" applyFont="1" applyBorder="1" applyAlignment="1">
      <alignment/>
    </xf>
    <xf numFmtId="186" fontId="6" fillId="0" borderId="69" xfId="49" applyNumberFormat="1" applyFont="1" applyBorder="1" applyAlignment="1">
      <alignment/>
    </xf>
    <xf numFmtId="186" fontId="6" fillId="0" borderId="13" xfId="49" applyNumberFormat="1" applyFont="1" applyBorder="1" applyAlignment="1">
      <alignment/>
    </xf>
    <xf numFmtId="186" fontId="2" fillId="0" borderId="38" xfId="49" applyNumberFormat="1" applyFont="1" applyBorder="1" applyAlignment="1">
      <alignment horizontal="distributed" vertical="center"/>
    </xf>
    <xf numFmtId="186" fontId="6" fillId="0" borderId="70" xfId="49" applyNumberFormat="1" applyFont="1" applyBorder="1" applyAlignment="1">
      <alignment horizontal="right" vertical="center"/>
    </xf>
    <xf numFmtId="186" fontId="6" fillId="0" borderId="16" xfId="49" applyNumberFormat="1" applyFont="1" applyBorder="1" applyAlignment="1">
      <alignment horizontal="right" vertical="center"/>
    </xf>
    <xf numFmtId="186" fontId="2" fillId="0" borderId="15" xfId="49" applyNumberFormat="1" applyFont="1" applyFill="1" applyBorder="1" applyAlignment="1">
      <alignment horizontal="center" vertical="center" shrinkToFit="1"/>
    </xf>
    <xf numFmtId="186" fontId="2" fillId="0" borderId="51" xfId="49" applyNumberFormat="1" applyFont="1" applyBorder="1" applyAlignment="1">
      <alignment vertical="center"/>
    </xf>
    <xf numFmtId="186" fontId="0" fillId="0" borderId="51" xfId="49" applyNumberFormat="1" applyFont="1" applyBorder="1" applyAlignment="1">
      <alignment/>
    </xf>
    <xf numFmtId="186" fontId="0" fillId="0" borderId="0" xfId="49" applyNumberFormat="1" applyFont="1" applyBorder="1" applyAlignment="1">
      <alignment/>
    </xf>
    <xf numFmtId="186" fontId="6" fillId="0" borderId="12" xfId="49" applyNumberFormat="1" applyFont="1" applyBorder="1" applyAlignment="1">
      <alignment vertical="center"/>
    </xf>
    <xf numFmtId="186" fontId="22" fillId="0" borderId="12" xfId="49" applyNumberFormat="1" applyFont="1" applyBorder="1" applyAlignment="1">
      <alignment vertical="center"/>
    </xf>
    <xf numFmtId="186" fontId="6" fillId="0" borderId="38" xfId="49" applyNumberFormat="1" applyFont="1" applyBorder="1" applyAlignment="1">
      <alignment horizontal="distributed" vertical="center"/>
    </xf>
    <xf numFmtId="186" fontId="7" fillId="0" borderId="12" xfId="49" applyNumberFormat="1" applyFont="1" applyFill="1" applyBorder="1" applyAlignment="1">
      <alignment vertical="center"/>
    </xf>
    <xf numFmtId="186" fontId="5" fillId="0" borderId="51" xfId="49" applyNumberFormat="1" applyFont="1" applyBorder="1" applyAlignment="1">
      <alignment vertical="center" wrapText="1"/>
    </xf>
    <xf numFmtId="186" fontId="7" fillId="0" borderId="12" xfId="49" applyNumberFormat="1" applyFont="1" applyBorder="1" applyAlignment="1">
      <alignment vertical="center"/>
    </xf>
    <xf numFmtId="186" fontId="13" fillId="33" borderId="51" xfId="49" applyNumberFormat="1" applyFont="1" applyFill="1" applyBorder="1" applyAlignment="1" applyProtection="1">
      <alignment vertical="top"/>
      <protection/>
    </xf>
    <xf numFmtId="186" fontId="13" fillId="0" borderId="10" xfId="49" applyNumberFormat="1" applyFont="1" applyBorder="1" applyAlignment="1">
      <alignment horizontal="left" vertical="center"/>
    </xf>
    <xf numFmtId="186" fontId="2" fillId="0" borderId="11" xfId="49" applyNumberFormat="1" applyFont="1" applyBorder="1" applyAlignment="1">
      <alignment horizontal="center"/>
    </xf>
    <xf numFmtId="186" fontId="0" fillId="0" borderId="52" xfId="49" applyNumberFormat="1" applyFont="1" applyBorder="1" applyAlignment="1">
      <alignment vertical="center"/>
    </xf>
    <xf numFmtId="186" fontId="0" fillId="0" borderId="12" xfId="49" applyNumberFormat="1" applyFont="1" applyBorder="1" applyAlignment="1">
      <alignment vertical="center"/>
    </xf>
    <xf numFmtId="186" fontId="0" fillId="0" borderId="24" xfId="49" applyNumberFormat="1" applyFont="1" applyBorder="1" applyAlignment="1">
      <alignment vertical="center"/>
    </xf>
    <xf numFmtId="186" fontId="15" fillId="0" borderId="39" xfId="49" applyNumberFormat="1" applyFont="1" applyBorder="1" applyAlignment="1">
      <alignment horizontal="center" vertical="center"/>
    </xf>
    <xf numFmtId="186" fontId="13" fillId="0" borderId="39" xfId="49" applyNumberFormat="1" applyFont="1" applyBorder="1" applyAlignment="1">
      <alignment horizontal="right" vertical="center"/>
    </xf>
    <xf numFmtId="186" fontId="13" fillId="0" borderId="22" xfId="49" applyNumberFormat="1" applyFont="1" applyBorder="1" applyAlignment="1">
      <alignment vertical="center"/>
    </xf>
    <xf numFmtId="186" fontId="7" fillId="0" borderId="51" xfId="49" applyNumberFormat="1" applyFont="1" applyBorder="1" applyAlignment="1">
      <alignment horizontal="left" vertical="top"/>
    </xf>
    <xf numFmtId="186" fontId="5" fillId="0" borderId="0" xfId="49" applyNumberFormat="1" applyFont="1" applyBorder="1" applyAlignment="1">
      <alignment vertical="top"/>
    </xf>
    <xf numFmtId="186" fontId="5" fillId="0" borderId="51" xfId="49" applyNumberFormat="1" applyFont="1" applyBorder="1" applyAlignment="1">
      <alignment vertical="top"/>
    </xf>
    <xf numFmtId="186" fontId="7" fillId="0" borderId="51" xfId="49" applyNumberFormat="1" applyFont="1" applyBorder="1" applyAlignment="1">
      <alignment vertical="center"/>
    </xf>
    <xf numFmtId="186" fontId="5" fillId="0" borderId="0" xfId="49" applyNumberFormat="1" applyFont="1" applyBorder="1" applyAlignment="1">
      <alignment vertical="center"/>
    </xf>
    <xf numFmtId="186" fontId="5" fillId="0" borderId="51" xfId="49" applyNumberFormat="1" applyFont="1" applyBorder="1" applyAlignment="1">
      <alignment vertical="center"/>
    </xf>
    <xf numFmtId="186" fontId="14" fillId="0" borderId="36" xfId="49" applyNumberFormat="1" applyFont="1" applyFill="1" applyBorder="1" applyAlignment="1">
      <alignment horizontal="center" vertical="center"/>
    </xf>
    <xf numFmtId="186" fontId="31" fillId="0" borderId="41" xfId="49" applyNumberFormat="1" applyFont="1" applyFill="1" applyBorder="1" applyAlignment="1">
      <alignment horizontal="center" vertical="center"/>
    </xf>
    <xf numFmtId="186" fontId="31" fillId="0" borderId="29" xfId="49" applyNumberFormat="1" applyFont="1" applyFill="1" applyBorder="1" applyAlignment="1">
      <alignment horizontal="center" vertical="center"/>
    </xf>
    <xf numFmtId="186" fontId="31" fillId="0" borderId="36" xfId="49" applyNumberFormat="1" applyFont="1" applyFill="1" applyBorder="1" applyAlignment="1">
      <alignment horizontal="center" vertical="center"/>
    </xf>
    <xf numFmtId="186" fontId="2" fillId="0" borderId="15" xfId="49" applyNumberFormat="1" applyFont="1" applyBorder="1" applyAlignment="1">
      <alignment horizontal="center" vertical="center" shrinkToFit="1"/>
    </xf>
    <xf numFmtId="186" fontId="28" fillId="0" borderId="0" xfId="49" applyNumberFormat="1" applyFont="1" applyBorder="1" applyAlignment="1">
      <alignment vertical="center"/>
    </xf>
    <xf numFmtId="186" fontId="31" fillId="0" borderId="29" xfId="49" applyNumberFormat="1" applyFont="1" applyBorder="1" applyAlignment="1">
      <alignment horizontal="center" vertical="center"/>
    </xf>
    <xf numFmtId="186" fontId="28" fillId="0" borderId="0" xfId="49" applyNumberFormat="1" applyFont="1" applyBorder="1" applyAlignment="1">
      <alignment vertical="top" wrapText="1"/>
    </xf>
    <xf numFmtId="186" fontId="28" fillId="0" borderId="31" xfId="49" applyNumberFormat="1" applyFont="1" applyBorder="1" applyAlignment="1">
      <alignment vertical="top" wrapText="1"/>
    </xf>
    <xf numFmtId="186" fontId="31" fillId="0" borderId="57" xfId="49" applyNumberFormat="1" applyFont="1" applyBorder="1" applyAlignment="1">
      <alignment horizontal="center" vertical="center" wrapText="1" shrinkToFit="1"/>
    </xf>
    <xf numFmtId="186" fontId="1" fillId="0" borderId="57" xfId="49" applyNumberFormat="1" applyFont="1" applyBorder="1" applyAlignment="1">
      <alignment horizontal="center" vertical="center" shrinkToFit="1"/>
    </xf>
    <xf numFmtId="186" fontId="28" fillId="0" borderId="0" xfId="49" applyNumberFormat="1" applyFont="1" applyBorder="1" applyAlignment="1">
      <alignment vertical="center" wrapText="1"/>
    </xf>
    <xf numFmtId="186" fontId="28" fillId="0" borderId="31" xfId="49" applyNumberFormat="1" applyFont="1" applyBorder="1" applyAlignment="1">
      <alignment vertical="center" wrapText="1"/>
    </xf>
    <xf numFmtId="186" fontId="16" fillId="0" borderId="51" xfId="49" applyNumberFormat="1" applyFont="1" applyBorder="1" applyAlignment="1">
      <alignment horizontal="left"/>
    </xf>
    <xf numFmtId="186" fontId="16" fillId="0" borderId="0" xfId="49" applyNumberFormat="1" applyFont="1" applyBorder="1" applyAlignment="1">
      <alignment horizontal="left"/>
    </xf>
    <xf numFmtId="186" fontId="16" fillId="0" borderId="31" xfId="49" applyNumberFormat="1" applyFont="1" applyBorder="1" applyAlignment="1">
      <alignment horizontal="left"/>
    </xf>
    <xf numFmtId="186" fontId="28" fillId="0" borderId="31" xfId="49" applyNumberFormat="1" applyFont="1" applyBorder="1" applyAlignment="1">
      <alignment vertical="center"/>
    </xf>
    <xf numFmtId="186" fontId="28" fillId="0" borderId="38" xfId="49" applyNumberFormat="1" applyFont="1" applyBorder="1" applyAlignment="1">
      <alignment horizontal="left" vertical="center"/>
    </xf>
    <xf numFmtId="186" fontId="28" fillId="0" borderId="23" xfId="49" applyNumberFormat="1" applyFont="1" applyBorder="1" applyAlignment="1">
      <alignment horizontal="left" vertical="center"/>
    </xf>
    <xf numFmtId="186" fontId="28" fillId="0" borderId="0" xfId="49" applyNumberFormat="1" applyFont="1" applyBorder="1" applyAlignment="1">
      <alignment horizontal="center" vertical="top" wrapText="1"/>
    </xf>
    <xf numFmtId="186" fontId="28" fillId="0" borderId="31" xfId="49" applyNumberFormat="1" applyFont="1" applyBorder="1" applyAlignment="1">
      <alignment horizontal="center" vertical="top" wrapText="1"/>
    </xf>
    <xf numFmtId="186" fontId="16" fillId="0" borderId="51" xfId="49" applyNumberFormat="1" applyFont="1" applyBorder="1" applyAlignment="1">
      <alignment/>
    </xf>
    <xf numFmtId="186" fontId="16" fillId="0" borderId="0" xfId="49" applyNumberFormat="1" applyFont="1" applyBorder="1" applyAlignment="1">
      <alignment/>
    </xf>
    <xf numFmtId="186" fontId="16" fillId="0" borderId="31" xfId="49" applyNumberFormat="1" applyFont="1" applyBorder="1" applyAlignment="1">
      <alignment/>
    </xf>
    <xf numFmtId="186" fontId="28" fillId="0" borderId="51" xfId="49" applyNumberFormat="1" applyFont="1" applyBorder="1" applyAlignment="1">
      <alignment vertical="center"/>
    </xf>
    <xf numFmtId="186" fontId="28" fillId="0" borderId="0" xfId="49" applyNumberFormat="1" applyFont="1" applyBorder="1" applyAlignment="1">
      <alignment vertical="top"/>
    </xf>
    <xf numFmtId="186" fontId="28" fillId="0" borderId="31" xfId="49" applyNumberFormat="1" applyFont="1" applyBorder="1" applyAlignment="1">
      <alignment vertical="top"/>
    </xf>
    <xf numFmtId="186" fontId="28" fillId="0" borderId="0" xfId="49" applyNumberFormat="1" applyFont="1" applyAlignment="1">
      <alignment/>
    </xf>
    <xf numFmtId="186" fontId="28" fillId="0" borderId="31" xfId="49" applyNumberFormat="1" applyFont="1" applyBorder="1" applyAlignment="1">
      <alignment/>
    </xf>
    <xf numFmtId="186" fontId="28" fillId="0" borderId="39" xfId="49" applyNumberFormat="1" applyFont="1" applyFill="1" applyBorder="1" applyAlignment="1">
      <alignment horizontal="left" vertical="center"/>
    </xf>
    <xf numFmtId="186" fontId="28" fillId="0" borderId="39" xfId="49" applyNumberFormat="1" applyFont="1" applyFill="1" applyBorder="1" applyAlignment="1">
      <alignment horizontal="center" vertical="center"/>
    </xf>
    <xf numFmtId="186" fontId="28" fillId="0" borderId="39" xfId="49" applyNumberFormat="1" applyFont="1" applyFill="1" applyBorder="1" applyAlignment="1">
      <alignment horizontal="right" vertical="center"/>
    </xf>
    <xf numFmtId="186" fontId="28" fillId="0" borderId="22" xfId="49" applyNumberFormat="1" applyFont="1" applyFill="1" applyBorder="1" applyAlignment="1">
      <alignment vertical="center"/>
    </xf>
    <xf numFmtId="186" fontId="28" fillId="0" borderId="0" xfId="49" applyNumberFormat="1" applyFont="1" applyFill="1" applyBorder="1" applyAlignment="1">
      <alignment vertical="center"/>
    </xf>
    <xf numFmtId="186" fontId="28" fillId="0" borderId="0" xfId="49" applyNumberFormat="1" applyFont="1" applyFill="1" applyBorder="1" applyAlignment="1">
      <alignment horizontal="center" vertical="center"/>
    </xf>
    <xf numFmtId="186" fontId="28" fillId="0" borderId="0" xfId="49" applyNumberFormat="1" applyFont="1" applyFill="1" applyBorder="1" applyAlignment="1">
      <alignment horizontal="right" vertical="center"/>
    </xf>
    <xf numFmtId="186" fontId="28" fillId="0" borderId="31" xfId="49" applyNumberFormat="1" applyFont="1" applyFill="1" applyBorder="1" applyAlignment="1">
      <alignment vertical="center"/>
    </xf>
    <xf numFmtId="186" fontId="28" fillId="0" borderId="10" xfId="49" applyNumberFormat="1" applyFont="1" applyFill="1" applyBorder="1" applyAlignment="1">
      <alignment horizontal="left" vertical="center"/>
    </xf>
    <xf numFmtId="0" fontId="28" fillId="0" borderId="39" xfId="0" applyFont="1" applyFill="1" applyBorder="1" applyAlignment="1">
      <alignment vertical="center"/>
    </xf>
    <xf numFmtId="0" fontId="32" fillId="0" borderId="22" xfId="0" applyFont="1" applyFill="1" applyBorder="1" applyAlignment="1">
      <alignment vertical="center"/>
    </xf>
    <xf numFmtId="0" fontId="28" fillId="0" borderId="51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2" fillId="0" borderId="31" xfId="0" applyFont="1" applyFill="1" applyBorder="1" applyAlignment="1">
      <alignment vertical="center"/>
    </xf>
    <xf numFmtId="186" fontId="16" fillId="0" borderId="0" xfId="49" applyNumberFormat="1" applyFont="1" applyFill="1" applyAlignment="1">
      <alignment/>
    </xf>
    <xf numFmtId="186" fontId="16" fillId="0" borderId="31" xfId="49" applyNumberFormat="1" applyFont="1" applyFill="1" applyBorder="1" applyAlignment="1">
      <alignment/>
    </xf>
    <xf numFmtId="0" fontId="28" fillId="0" borderId="31" xfId="0" applyFont="1" applyFill="1" applyBorder="1" applyAlignment="1">
      <alignment vertical="center"/>
    </xf>
    <xf numFmtId="186" fontId="28" fillId="0" borderId="51" xfId="49" applyNumberFormat="1" applyFont="1" applyFill="1" applyBorder="1" applyAlignment="1">
      <alignment vertical="center"/>
    </xf>
    <xf numFmtId="186" fontId="28" fillId="0" borderId="0" xfId="49" applyNumberFormat="1" applyFont="1" applyFill="1" applyBorder="1" applyAlignment="1">
      <alignment vertical="top" wrapText="1"/>
    </xf>
    <xf numFmtId="186" fontId="28" fillId="0" borderId="31" xfId="49" applyNumberFormat="1" applyFont="1" applyFill="1" applyBorder="1" applyAlignment="1">
      <alignment vertical="top" wrapText="1"/>
    </xf>
    <xf numFmtId="186" fontId="33" fillId="0" borderId="51" xfId="49" applyNumberFormat="1" applyFont="1" applyFill="1" applyBorder="1" applyAlignment="1">
      <alignment horizontal="left" vertical="top" wrapText="1"/>
    </xf>
    <xf numFmtId="186" fontId="33" fillId="0" borderId="0" xfId="49" applyNumberFormat="1" applyFont="1" applyFill="1" applyBorder="1" applyAlignment="1">
      <alignment horizontal="left" vertical="top" wrapText="1"/>
    </xf>
    <xf numFmtId="186" fontId="33" fillId="0" borderId="31" xfId="49" applyNumberFormat="1" applyFont="1" applyFill="1" applyBorder="1" applyAlignment="1">
      <alignment horizontal="left" vertical="top" wrapText="1"/>
    </xf>
    <xf numFmtId="186" fontId="16" fillId="0" borderId="51" xfId="49" applyNumberFormat="1" applyFont="1" applyFill="1" applyBorder="1" applyAlignment="1">
      <alignment vertical="top" wrapText="1"/>
    </xf>
    <xf numFmtId="186" fontId="16" fillId="0" borderId="0" xfId="49" applyNumberFormat="1" applyFont="1" applyFill="1" applyBorder="1" applyAlignment="1">
      <alignment vertical="top" wrapText="1"/>
    </xf>
    <xf numFmtId="186" fontId="16" fillId="0" borderId="31" xfId="49" applyNumberFormat="1" applyFont="1" applyFill="1" applyBorder="1" applyAlignment="1">
      <alignment vertical="top" wrapText="1"/>
    </xf>
    <xf numFmtId="186" fontId="28" fillId="0" borderId="39" xfId="49" applyNumberFormat="1" applyFont="1" applyBorder="1" applyAlignment="1">
      <alignment vertical="center"/>
    </xf>
    <xf numFmtId="186" fontId="28" fillId="0" borderId="39" xfId="49" applyNumberFormat="1" applyFont="1" applyBorder="1" applyAlignment="1">
      <alignment vertical="top"/>
    </xf>
    <xf numFmtId="186" fontId="16" fillId="0" borderId="31" xfId="49" applyNumberFormat="1" applyFont="1" applyBorder="1" applyAlignment="1">
      <alignment/>
    </xf>
    <xf numFmtId="186" fontId="31" fillId="0" borderId="41" xfId="49" applyNumberFormat="1" applyFont="1" applyBorder="1" applyAlignment="1">
      <alignment horizontal="center" vertical="center"/>
    </xf>
    <xf numFmtId="186" fontId="31" fillId="0" borderId="36" xfId="49" applyNumberFormat="1" applyFont="1" applyBorder="1" applyAlignment="1">
      <alignment horizontal="center" vertical="center"/>
    </xf>
    <xf numFmtId="186" fontId="14" fillId="0" borderId="43" xfId="49" applyNumberFormat="1" applyFont="1" applyBorder="1" applyAlignment="1">
      <alignment horizontal="center" vertical="center"/>
    </xf>
    <xf numFmtId="186" fontId="14" fillId="0" borderId="26" xfId="49" applyNumberFormat="1" applyFont="1" applyBorder="1" applyAlignment="1">
      <alignment horizontal="center" vertical="center" wrapText="1"/>
    </xf>
    <xf numFmtId="186" fontId="14" fillId="0" borderId="41" xfId="49" applyNumberFormat="1" applyFont="1" applyBorder="1" applyAlignment="1">
      <alignment horizontal="center" vertical="center"/>
    </xf>
    <xf numFmtId="186" fontId="31" fillId="0" borderId="29" xfId="49" applyNumberFormat="1" applyFont="1" applyBorder="1" applyAlignment="1">
      <alignment horizontal="center" vertical="center" wrapText="1"/>
    </xf>
    <xf numFmtId="186" fontId="31" fillId="0" borderId="26" xfId="49" applyNumberFormat="1" applyFont="1" applyBorder="1" applyAlignment="1">
      <alignment horizontal="center" vertical="center" wrapText="1"/>
    </xf>
    <xf numFmtId="186" fontId="31" fillId="0" borderId="26" xfId="49" applyNumberFormat="1" applyFont="1" applyBorder="1" applyAlignment="1">
      <alignment horizontal="center" vertical="center"/>
    </xf>
    <xf numFmtId="186" fontId="14" fillId="0" borderId="34" xfId="49" applyNumberFormat="1" applyFont="1" applyBorder="1" applyAlignment="1">
      <alignment horizontal="center" vertical="center"/>
    </xf>
    <xf numFmtId="186" fontId="6" fillId="0" borderId="26" xfId="49" applyNumberFormat="1" applyFont="1" applyBorder="1" applyAlignment="1">
      <alignment vertical="center"/>
    </xf>
    <xf numFmtId="186" fontId="31" fillId="0" borderId="43" xfId="49" applyNumberFormat="1" applyFont="1" applyBorder="1" applyAlignment="1">
      <alignment horizontal="center" vertical="center" wrapText="1"/>
    </xf>
    <xf numFmtId="186" fontId="31" fillId="0" borderId="36" xfId="49" applyNumberFormat="1" applyFont="1" applyBorder="1" applyAlignment="1">
      <alignment horizontal="center" vertical="center" wrapText="1"/>
    </xf>
    <xf numFmtId="186" fontId="31" fillId="0" borderId="71" xfId="49" applyNumberFormat="1" applyFont="1" applyBorder="1" applyAlignment="1">
      <alignment horizontal="center" vertical="center" wrapText="1"/>
    </xf>
    <xf numFmtId="186" fontId="31" fillId="0" borderId="45" xfId="49" applyNumberFormat="1" applyFont="1" applyBorder="1" applyAlignment="1">
      <alignment horizontal="center" vertical="center" wrapText="1"/>
    </xf>
    <xf numFmtId="186" fontId="14" fillId="0" borderId="29" xfId="49" applyNumberFormat="1" applyFont="1" applyBorder="1" applyAlignment="1">
      <alignment horizontal="center" vertical="center" shrinkToFit="1"/>
    </xf>
    <xf numFmtId="186" fontId="14" fillId="0" borderId="26" xfId="49" applyNumberFormat="1" applyFont="1" applyBorder="1" applyAlignment="1">
      <alignment horizontal="center" vertical="center"/>
    </xf>
    <xf numFmtId="186" fontId="31" fillId="0" borderId="43" xfId="49" applyNumberFormat="1" applyFont="1" applyBorder="1" applyAlignment="1">
      <alignment horizontal="center" vertical="center"/>
    </xf>
    <xf numFmtId="186" fontId="31" fillId="0" borderId="29" xfId="49" applyNumberFormat="1" applyFont="1" applyFill="1" applyBorder="1" applyAlignment="1">
      <alignment horizontal="center" vertical="center" wrapText="1"/>
    </xf>
    <xf numFmtId="186" fontId="2" fillId="0" borderId="12" xfId="49" applyNumberFormat="1" applyFont="1" applyBorder="1" applyAlignment="1">
      <alignment horizontal="center" vertical="center"/>
    </xf>
    <xf numFmtId="186" fontId="22" fillId="0" borderId="51" xfId="49" applyNumberFormat="1" applyFont="1" applyBorder="1" applyAlignment="1">
      <alignment/>
    </xf>
    <xf numFmtId="186" fontId="6" fillId="0" borderId="72" xfId="49" applyNumberFormat="1" applyFont="1" applyBorder="1" applyAlignment="1">
      <alignment horizontal="right" vertical="center"/>
    </xf>
    <xf numFmtId="186" fontId="0" fillId="0" borderId="53" xfId="49" applyNumberFormat="1" applyFont="1" applyBorder="1" applyAlignment="1" applyProtection="1">
      <alignment vertical="center"/>
      <protection locked="0"/>
    </xf>
    <xf numFmtId="186" fontId="6" fillId="0" borderId="53" xfId="49" applyNumberFormat="1" applyFont="1" applyBorder="1" applyAlignment="1" applyProtection="1">
      <alignment vertical="center" shrinkToFit="1"/>
      <protection locked="0"/>
    </xf>
    <xf numFmtId="186" fontId="4" fillId="0" borderId="0" xfId="49" applyNumberFormat="1" applyFont="1" applyBorder="1" applyAlignment="1">
      <alignment vertical="center"/>
    </xf>
    <xf numFmtId="186" fontId="2" fillId="0" borderId="0" xfId="49" applyNumberFormat="1" applyFont="1" applyBorder="1" applyAlignment="1">
      <alignment horizontal="distributed" vertical="center"/>
    </xf>
    <xf numFmtId="186" fontId="17" fillId="0" borderId="73" xfId="49" applyNumberFormat="1" applyFont="1" applyBorder="1" applyAlignment="1">
      <alignment horizontal="center" vertical="center"/>
    </xf>
    <xf numFmtId="186" fontId="2" fillId="0" borderId="72" xfId="49" applyNumberFormat="1" applyFont="1" applyBorder="1" applyAlignment="1">
      <alignment horizontal="right" vertical="center"/>
    </xf>
    <xf numFmtId="186" fontId="2" fillId="0" borderId="53" xfId="49" applyNumberFormat="1" applyFont="1" applyBorder="1" applyAlignment="1">
      <alignment vertical="center" shrinkToFit="1"/>
    </xf>
    <xf numFmtId="186" fontId="22" fillId="0" borderId="51" xfId="49" applyNumberFormat="1" applyFont="1" applyBorder="1" applyAlignment="1">
      <alignment vertical="center"/>
    </xf>
    <xf numFmtId="186" fontId="2" fillId="0" borderId="17" xfId="49" applyNumberFormat="1" applyFont="1" applyBorder="1" applyAlignment="1">
      <alignment horizontal="center" vertical="center" wrapText="1"/>
    </xf>
    <xf numFmtId="186" fontId="17" fillId="0" borderId="38" xfId="49" applyNumberFormat="1" applyFont="1" applyBorder="1" applyAlignment="1">
      <alignment horizontal="center" vertical="center"/>
    </xf>
    <xf numFmtId="186" fontId="6" fillId="0" borderId="74" xfId="49" applyNumberFormat="1" applyFont="1" applyBorder="1" applyAlignment="1">
      <alignment horizontal="right" vertical="center"/>
    </xf>
    <xf numFmtId="186" fontId="17" fillId="0" borderId="15" xfId="49" applyNumberFormat="1" applyFont="1" applyBorder="1" applyAlignment="1">
      <alignment horizontal="center" vertical="center"/>
    </xf>
    <xf numFmtId="186" fontId="6" fillId="0" borderId="16" xfId="49" applyNumberFormat="1" applyFont="1" applyBorder="1" applyAlignment="1">
      <alignment horizontal="center"/>
    </xf>
    <xf numFmtId="0" fontId="6" fillId="0" borderId="54" xfId="49" applyNumberFormat="1" applyFont="1" applyBorder="1" applyAlignment="1" applyProtection="1">
      <alignment vertical="center" shrinkToFit="1"/>
      <protection locked="0"/>
    </xf>
    <xf numFmtId="0" fontId="6" fillId="0" borderId="53" xfId="49" applyNumberFormat="1" applyFont="1" applyBorder="1" applyAlignment="1" applyProtection="1">
      <alignment vertical="center" shrinkToFit="1"/>
      <protection locked="0"/>
    </xf>
    <xf numFmtId="0" fontId="6" fillId="0" borderId="48" xfId="49" applyNumberFormat="1" applyFont="1" applyBorder="1" applyAlignment="1" applyProtection="1">
      <alignment vertical="center" shrinkToFit="1"/>
      <protection locked="0"/>
    </xf>
    <xf numFmtId="186" fontId="0" fillId="0" borderId="11" xfId="49" applyNumberFormat="1" applyFont="1" applyFill="1" applyBorder="1" applyAlignment="1">
      <alignment horizontal="center" vertical="center"/>
    </xf>
    <xf numFmtId="186" fontId="0" fillId="0" borderId="21" xfId="49" applyNumberFormat="1" applyFont="1" applyFill="1" applyBorder="1" applyAlignment="1">
      <alignment horizontal="center" vertical="center"/>
    </xf>
    <xf numFmtId="186" fontId="0" fillId="0" borderId="68" xfId="49" applyNumberFormat="1" applyFont="1" applyFill="1" applyBorder="1" applyAlignment="1">
      <alignment horizontal="center" vertical="center"/>
    </xf>
    <xf numFmtId="186" fontId="19" fillId="0" borderId="21" xfId="49" applyNumberFormat="1" applyFont="1" applyBorder="1" applyAlignment="1" applyProtection="1">
      <alignment horizontal="left" vertical="center" shrinkToFit="1"/>
      <protection locked="0"/>
    </xf>
    <xf numFmtId="186" fontId="19" fillId="0" borderId="68" xfId="49" applyNumberFormat="1" applyFont="1" applyBorder="1" applyAlignment="1" applyProtection="1">
      <alignment horizontal="left" vertical="center" shrinkToFit="1"/>
      <protection locked="0"/>
    </xf>
    <xf numFmtId="186" fontId="2" fillId="0" borderId="11" xfId="49" applyNumberFormat="1" applyFont="1" applyBorder="1" applyAlignment="1">
      <alignment horizontal="left" vertical="top"/>
    </xf>
    <xf numFmtId="186" fontId="2" fillId="0" borderId="21" xfId="49" applyNumberFormat="1" applyFont="1" applyBorder="1" applyAlignment="1">
      <alignment horizontal="left" vertical="top"/>
    </xf>
    <xf numFmtId="186" fontId="19" fillId="0" borderId="21" xfId="49" applyNumberFormat="1" applyFont="1" applyBorder="1" applyAlignment="1">
      <alignment horizontal="center" shrinkToFit="1"/>
    </xf>
    <xf numFmtId="186" fontId="19" fillId="0" borderId="21" xfId="49" applyNumberFormat="1" applyFont="1" applyFill="1" applyBorder="1" applyAlignment="1">
      <alignment horizontal="center" vertical="center"/>
    </xf>
    <xf numFmtId="186" fontId="19" fillId="0" borderId="21" xfId="49" applyNumberFormat="1" applyFont="1" applyBorder="1" applyAlignment="1" applyProtection="1">
      <alignment horizontal="center" vertical="center" shrinkToFit="1"/>
      <protection locked="0"/>
    </xf>
    <xf numFmtId="186" fontId="19" fillId="0" borderId="68" xfId="49" applyNumberFormat="1" applyFont="1" applyBorder="1" applyAlignment="1" applyProtection="1">
      <alignment horizontal="center" vertical="center" shrinkToFit="1"/>
      <protection locked="0"/>
    </xf>
    <xf numFmtId="186" fontId="9" fillId="0" borderId="58" xfId="49" applyNumberFormat="1" applyFont="1" applyBorder="1" applyAlignment="1">
      <alignment horizontal="left" vertical="center" wrapText="1"/>
    </xf>
    <xf numFmtId="186" fontId="9" fillId="0" borderId="17" xfId="49" applyNumberFormat="1" applyFont="1" applyBorder="1" applyAlignment="1">
      <alignment horizontal="left" vertical="center" wrapText="1"/>
    </xf>
    <xf numFmtId="186" fontId="7" fillId="0" borderId="17" xfId="49" applyNumberFormat="1" applyFont="1" applyFill="1" applyBorder="1" applyAlignment="1">
      <alignment vertical="top" wrapText="1"/>
    </xf>
    <xf numFmtId="186" fontId="0" fillId="0" borderId="17" xfId="49" applyNumberFormat="1" applyFont="1" applyBorder="1" applyAlignment="1">
      <alignment vertical="top" wrapText="1"/>
    </xf>
    <xf numFmtId="186" fontId="69" fillId="0" borderId="11" xfId="49" applyNumberFormat="1" applyFont="1" applyFill="1" applyBorder="1" applyAlignment="1">
      <alignment horizontal="center" vertical="center"/>
    </xf>
    <xf numFmtId="186" fontId="69" fillId="0" borderId="21" xfId="49" applyNumberFormat="1" applyFont="1" applyFill="1" applyBorder="1" applyAlignment="1">
      <alignment horizontal="center" vertical="center"/>
    </xf>
    <xf numFmtId="186" fontId="69" fillId="0" borderId="68" xfId="49" applyNumberFormat="1" applyFont="1" applyFill="1" applyBorder="1" applyAlignment="1">
      <alignment horizontal="center" vertical="center"/>
    </xf>
    <xf numFmtId="186" fontId="10" fillId="0" borderId="21" xfId="49" applyNumberFormat="1" applyFont="1" applyBorder="1" applyAlignment="1">
      <alignment horizontal="right" vertical="center"/>
    </xf>
    <xf numFmtId="186" fontId="0" fillId="0" borderId="21" xfId="49" applyNumberFormat="1" applyFont="1" applyBorder="1" applyAlignment="1">
      <alignment horizontal="center" vertical="center"/>
    </xf>
    <xf numFmtId="186" fontId="32" fillId="0" borderId="10" xfId="49" applyNumberFormat="1" applyFont="1" applyBorder="1" applyAlignment="1">
      <alignment horizontal="left" vertical="top" wrapText="1"/>
    </xf>
    <xf numFmtId="186" fontId="32" fillId="0" borderId="39" xfId="49" applyNumberFormat="1" applyFont="1" applyBorder="1" applyAlignment="1">
      <alignment horizontal="left" vertical="top" wrapText="1"/>
    </xf>
    <xf numFmtId="186" fontId="32" fillId="0" borderId="22" xfId="49" applyNumberFormat="1" applyFont="1" applyBorder="1" applyAlignment="1">
      <alignment horizontal="left" vertical="top" wrapText="1"/>
    </xf>
    <xf numFmtId="186" fontId="32" fillId="0" borderId="51" xfId="49" applyNumberFormat="1" applyFont="1" applyBorder="1" applyAlignment="1">
      <alignment horizontal="left" vertical="top" wrapText="1"/>
    </xf>
    <xf numFmtId="186" fontId="32" fillId="0" borderId="0" xfId="49" applyNumberFormat="1" applyFont="1" applyBorder="1" applyAlignment="1">
      <alignment horizontal="left" vertical="top" wrapText="1"/>
    </xf>
    <xf numFmtId="186" fontId="32" fillId="0" borderId="31" xfId="49" applyNumberFormat="1" applyFont="1" applyBorder="1" applyAlignment="1">
      <alignment horizontal="left" vertical="top" wrapText="1"/>
    </xf>
    <xf numFmtId="186" fontId="0" fillId="0" borderId="11" xfId="49" applyNumberFormat="1" applyFont="1" applyBorder="1" applyAlignment="1">
      <alignment horizontal="center" vertical="center"/>
    </xf>
    <xf numFmtId="186" fontId="19" fillId="0" borderId="21" xfId="49" applyNumberFormat="1" applyFont="1" applyBorder="1" applyAlignment="1">
      <alignment horizontal="right"/>
    </xf>
    <xf numFmtId="186" fontId="18" fillId="0" borderId="12" xfId="49" applyNumberFormat="1" applyFont="1" applyBorder="1" applyAlignment="1" applyProtection="1">
      <alignment horizontal="center" vertical="top"/>
      <protection locked="0"/>
    </xf>
    <xf numFmtId="186" fontId="18" fillId="0" borderId="38" xfId="49" applyNumberFormat="1" applyFont="1" applyBorder="1" applyAlignment="1" applyProtection="1">
      <alignment horizontal="center" vertical="top"/>
      <protection locked="0"/>
    </xf>
    <xf numFmtId="186" fontId="18" fillId="0" borderId="23" xfId="49" applyNumberFormat="1" applyFont="1" applyBorder="1" applyAlignment="1" applyProtection="1">
      <alignment horizontal="center" vertical="top"/>
      <protection locked="0"/>
    </xf>
    <xf numFmtId="195" fontId="6" fillId="0" borderId="39" xfId="49" applyNumberFormat="1" applyFont="1" applyBorder="1" applyAlignment="1">
      <alignment horizontal="center" vertical="top"/>
    </xf>
    <xf numFmtId="187" fontId="19" fillId="0" borderId="39" xfId="49" applyNumberFormat="1" applyFont="1" applyBorder="1" applyAlignment="1" applyProtection="1">
      <alignment horizontal="center" vertical="center"/>
      <protection locked="0"/>
    </xf>
    <xf numFmtId="187" fontId="19" fillId="0" borderId="22" xfId="49" applyNumberFormat="1" applyFont="1" applyBorder="1" applyAlignment="1" applyProtection="1">
      <alignment horizontal="center" vertical="center"/>
      <protection locked="0"/>
    </xf>
    <xf numFmtId="187" fontId="19" fillId="0" borderId="38" xfId="49" applyNumberFormat="1" applyFont="1" applyBorder="1" applyAlignment="1" applyProtection="1">
      <alignment horizontal="center" vertical="center"/>
      <protection locked="0"/>
    </xf>
    <xf numFmtId="187" fontId="19" fillId="0" borderId="23" xfId="49" applyNumberFormat="1" applyFont="1" applyBorder="1" applyAlignment="1" applyProtection="1">
      <alignment horizontal="center" vertical="center"/>
      <protection locked="0"/>
    </xf>
    <xf numFmtId="186" fontId="18" fillId="0" borderId="21" xfId="49" applyNumberFormat="1" applyFont="1" applyBorder="1" applyAlignment="1" applyProtection="1">
      <alignment horizontal="center" vertical="center"/>
      <protection locked="0"/>
    </xf>
    <xf numFmtId="186" fontId="18" fillId="0" borderId="68" xfId="49" applyNumberFormat="1" applyFont="1" applyBorder="1" applyAlignment="1" applyProtection="1">
      <alignment horizontal="center" vertical="center"/>
      <protection locked="0"/>
    </xf>
    <xf numFmtId="186" fontId="0" fillId="0" borderId="68" xfId="49" applyNumberFormat="1" applyFont="1" applyBorder="1" applyAlignment="1">
      <alignment horizontal="center" vertical="center"/>
    </xf>
    <xf numFmtId="186" fontId="13" fillId="33" borderId="12" xfId="49" applyNumberFormat="1" applyFont="1" applyFill="1" applyBorder="1" applyAlignment="1" applyProtection="1">
      <alignment horizontal="left" vertical="top" wrapText="1"/>
      <protection/>
    </xf>
    <xf numFmtId="186" fontId="13" fillId="33" borderId="38" xfId="49" applyNumberFormat="1" applyFont="1" applyFill="1" applyBorder="1" applyAlignment="1" applyProtection="1">
      <alignment horizontal="left" vertical="top" wrapText="1"/>
      <protection/>
    </xf>
    <xf numFmtId="186" fontId="13" fillId="33" borderId="23" xfId="49" applyNumberFormat="1" applyFont="1" applyFill="1" applyBorder="1" applyAlignment="1" applyProtection="1">
      <alignment horizontal="left" vertical="top" wrapText="1"/>
      <protection/>
    </xf>
    <xf numFmtId="186" fontId="28" fillId="33" borderId="51" xfId="49" applyNumberFormat="1" applyFont="1" applyFill="1" applyBorder="1" applyAlignment="1" applyProtection="1">
      <alignment vertical="top" wrapText="1"/>
      <protection/>
    </xf>
    <xf numFmtId="0" fontId="16" fillId="0" borderId="0" xfId="0" applyFont="1" applyAlignment="1">
      <alignment vertical="top" wrapText="1"/>
    </xf>
    <xf numFmtId="0" fontId="16" fillId="0" borderId="31" xfId="0" applyFont="1" applyBorder="1" applyAlignment="1">
      <alignment vertical="top" wrapText="1"/>
    </xf>
    <xf numFmtId="186" fontId="28" fillId="33" borderId="51" xfId="49" applyNumberFormat="1" applyFont="1" applyFill="1" applyBorder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top" wrapText="1"/>
    </xf>
    <xf numFmtId="0" fontId="16" fillId="0" borderId="31" xfId="0" applyFont="1" applyBorder="1" applyAlignment="1">
      <alignment horizontal="left" vertical="top" wrapText="1"/>
    </xf>
    <xf numFmtId="186" fontId="28" fillId="0" borderId="0" xfId="49" applyNumberFormat="1" applyFont="1" applyBorder="1" applyAlignment="1">
      <alignment vertical="center"/>
    </xf>
    <xf numFmtId="186" fontId="28" fillId="0" borderId="31" xfId="49" applyNumberFormat="1" applyFont="1" applyBorder="1" applyAlignment="1">
      <alignment vertical="center"/>
    </xf>
    <xf numFmtId="186" fontId="28" fillId="0" borderId="0" xfId="49" applyNumberFormat="1" applyFont="1" applyBorder="1" applyAlignment="1">
      <alignment vertical="center" wrapText="1"/>
    </xf>
    <xf numFmtId="186" fontId="28" fillId="0" borderId="31" xfId="49" applyNumberFormat="1" applyFont="1" applyBorder="1" applyAlignment="1">
      <alignment vertical="center" wrapText="1"/>
    </xf>
    <xf numFmtId="186" fontId="5" fillId="0" borderId="21" xfId="49" applyNumberFormat="1" applyFont="1" applyBorder="1" applyAlignment="1">
      <alignment horizontal="center" vertical="center"/>
    </xf>
    <xf numFmtId="186" fontId="5" fillId="0" borderId="68" xfId="49" applyNumberFormat="1" applyFont="1" applyBorder="1" applyAlignment="1">
      <alignment horizontal="center" vertical="center"/>
    </xf>
    <xf numFmtId="186" fontId="13" fillId="33" borderId="21" xfId="49" applyNumberFormat="1" applyFont="1" applyFill="1" applyBorder="1" applyAlignment="1" applyProtection="1">
      <alignment horizontal="left" vertical="top" wrapText="1"/>
      <protection/>
    </xf>
    <xf numFmtId="186" fontId="18" fillId="0" borderId="21" xfId="49" applyNumberFormat="1" applyFont="1" applyBorder="1" applyAlignment="1" applyProtection="1">
      <alignment horizontal="left" vertical="center"/>
      <protection locked="0"/>
    </xf>
    <xf numFmtId="186" fontId="19" fillId="0" borderId="21" xfId="49" applyNumberFormat="1" applyFont="1" applyBorder="1" applyAlignment="1" applyProtection="1">
      <alignment horizontal="left" vertical="center"/>
      <protection locked="0"/>
    </xf>
    <xf numFmtId="186" fontId="19" fillId="0" borderId="68" xfId="49" applyNumberFormat="1" applyFont="1" applyBorder="1" applyAlignment="1" applyProtection="1">
      <alignment horizontal="left" vertical="center"/>
      <protection locked="0"/>
    </xf>
    <xf numFmtId="186" fontId="19" fillId="0" borderId="12" xfId="49" applyNumberFormat="1" applyFont="1" applyBorder="1" applyAlignment="1" applyProtection="1">
      <alignment horizontal="center" vertical="top"/>
      <protection locked="0"/>
    </xf>
    <xf numFmtId="186" fontId="19" fillId="0" borderId="38" xfId="49" applyNumberFormat="1" applyFont="1" applyBorder="1" applyAlignment="1" applyProtection="1">
      <alignment horizontal="center" vertical="top"/>
      <protection locked="0"/>
    </xf>
    <xf numFmtId="186" fontId="19" fillId="0" borderId="23" xfId="49" applyNumberFormat="1" applyFont="1" applyBorder="1" applyAlignment="1" applyProtection="1">
      <alignment horizontal="center" vertical="top"/>
      <protection locked="0"/>
    </xf>
    <xf numFmtId="186" fontId="18" fillId="0" borderId="21" xfId="49" applyNumberFormat="1" applyFont="1" applyBorder="1" applyAlignment="1">
      <alignment/>
    </xf>
    <xf numFmtId="186" fontId="28" fillId="33" borderId="51" xfId="49" applyNumberFormat="1" applyFont="1" applyFill="1" applyBorder="1" applyAlignment="1" applyProtection="1">
      <alignment vertical="top" wrapText="1" shrinkToFit="1"/>
      <protection/>
    </xf>
    <xf numFmtId="0" fontId="28" fillId="33" borderId="0" xfId="0" applyFont="1" applyFill="1" applyBorder="1" applyAlignment="1">
      <alignment vertical="top" wrapText="1"/>
    </xf>
    <xf numFmtId="0" fontId="28" fillId="33" borderId="31" xfId="0" applyFont="1" applyFill="1" applyBorder="1" applyAlignment="1">
      <alignment vertical="top" wrapText="1"/>
    </xf>
    <xf numFmtId="0" fontId="28" fillId="33" borderId="0" xfId="0" applyFont="1" applyFill="1" applyBorder="1" applyAlignment="1">
      <alignment horizontal="left" vertical="top" wrapText="1"/>
    </xf>
    <xf numFmtId="0" fontId="28" fillId="33" borderId="31" xfId="0" applyFont="1" applyFill="1" applyBorder="1" applyAlignment="1">
      <alignment horizontal="left" vertical="top" wrapText="1"/>
    </xf>
    <xf numFmtId="186" fontId="13" fillId="0" borderId="51" xfId="49" applyNumberFormat="1" applyFont="1" applyBorder="1" applyAlignment="1">
      <alignment vertical="center" wrapText="1"/>
    </xf>
    <xf numFmtId="186" fontId="5" fillId="0" borderId="0" xfId="49" applyNumberFormat="1" applyFont="1" applyBorder="1" applyAlignment="1">
      <alignment vertical="center" wrapText="1"/>
    </xf>
    <xf numFmtId="186" fontId="5" fillId="0" borderId="31" xfId="49" applyNumberFormat="1" applyFont="1" applyBorder="1" applyAlignment="1">
      <alignment vertical="center" wrapText="1"/>
    </xf>
    <xf numFmtId="186" fontId="28" fillId="33" borderId="10" xfId="49" applyNumberFormat="1" applyFont="1" applyFill="1" applyBorder="1" applyAlignment="1" applyProtection="1">
      <alignment horizontal="left" vertical="top" wrapText="1"/>
      <protection/>
    </xf>
    <xf numFmtId="186" fontId="28" fillId="33" borderId="39" xfId="49" applyNumberFormat="1" applyFont="1" applyFill="1" applyBorder="1" applyAlignment="1" applyProtection="1">
      <alignment horizontal="left" vertical="top" wrapText="1"/>
      <protection/>
    </xf>
    <xf numFmtId="186" fontId="28" fillId="33" borderId="22" xfId="49" applyNumberFormat="1" applyFont="1" applyFill="1" applyBorder="1" applyAlignment="1" applyProtection="1">
      <alignment horizontal="left" vertical="top" wrapText="1"/>
      <protection/>
    </xf>
    <xf numFmtId="186" fontId="13" fillId="0" borderId="51" xfId="49" applyNumberFormat="1" applyFont="1" applyBorder="1" applyAlignment="1">
      <alignment vertical="center"/>
    </xf>
    <xf numFmtId="186" fontId="13" fillId="0" borderId="0" xfId="49" applyNumberFormat="1" applyFont="1" applyBorder="1" applyAlignment="1">
      <alignment vertical="center"/>
    </xf>
    <xf numFmtId="186" fontId="13" fillId="0" borderId="31" xfId="49" applyNumberFormat="1" applyFont="1" applyBorder="1" applyAlignment="1">
      <alignment vertical="center"/>
    </xf>
    <xf numFmtId="186" fontId="13" fillId="0" borderId="0" xfId="49" applyNumberFormat="1" applyFont="1" applyBorder="1" applyAlignment="1">
      <alignment vertical="center" wrapText="1"/>
    </xf>
    <xf numFmtId="186" fontId="13" fillId="0" borderId="31" xfId="49" applyNumberFormat="1" applyFont="1" applyBorder="1" applyAlignment="1">
      <alignment vertical="center" wrapText="1"/>
    </xf>
    <xf numFmtId="186" fontId="16" fillId="0" borderId="32" xfId="49" applyNumberFormat="1" applyFont="1" applyBorder="1" applyAlignment="1">
      <alignment horizontal="center" vertical="center" wrapText="1"/>
    </xf>
    <xf numFmtId="186" fontId="16" fillId="0" borderId="47" xfId="49" applyNumberFormat="1" applyFont="1" applyBorder="1" applyAlignment="1">
      <alignment horizontal="center" vertical="center"/>
    </xf>
    <xf numFmtId="186" fontId="28" fillId="33" borderId="39" xfId="49" applyNumberFormat="1" applyFont="1" applyFill="1" applyBorder="1" applyAlignment="1" applyProtection="1">
      <alignment horizontal="left" vertical="top"/>
      <protection/>
    </xf>
    <xf numFmtId="186" fontId="28" fillId="33" borderId="22" xfId="49" applyNumberFormat="1" applyFont="1" applyFill="1" applyBorder="1" applyAlignment="1" applyProtection="1">
      <alignment horizontal="left" vertical="top"/>
      <protection/>
    </xf>
    <xf numFmtId="186" fontId="28" fillId="33" borderId="0" xfId="49" applyNumberFormat="1" applyFont="1" applyFill="1" applyAlignment="1" applyProtection="1">
      <alignment vertical="top" wrapText="1"/>
      <protection/>
    </xf>
    <xf numFmtId="186" fontId="28" fillId="33" borderId="31" xfId="49" applyNumberFormat="1" applyFont="1" applyFill="1" applyBorder="1" applyAlignment="1" applyProtection="1">
      <alignment vertical="top" wrapText="1"/>
      <protection/>
    </xf>
    <xf numFmtId="186" fontId="6" fillId="0" borderId="21" xfId="49" applyNumberFormat="1" applyFont="1" applyBorder="1" applyAlignment="1">
      <alignment horizontal="center" vertical="center"/>
    </xf>
    <xf numFmtId="186" fontId="2" fillId="0" borderId="10" xfId="49" applyNumberFormat="1" applyFont="1" applyBorder="1" applyAlignment="1">
      <alignment horizontal="left" vertical="top" wrapText="1"/>
    </xf>
    <xf numFmtId="186" fontId="2" fillId="0" borderId="39" xfId="49" applyNumberFormat="1" applyFont="1" applyBorder="1" applyAlignment="1">
      <alignment horizontal="left" vertical="top" wrapText="1"/>
    </xf>
    <xf numFmtId="186" fontId="2" fillId="0" borderId="22" xfId="49" applyNumberFormat="1" applyFont="1" applyBorder="1" applyAlignment="1">
      <alignment horizontal="left" vertical="top" wrapText="1"/>
    </xf>
    <xf numFmtId="186" fontId="2" fillId="0" borderId="51" xfId="49" applyNumberFormat="1" applyFont="1" applyBorder="1" applyAlignment="1">
      <alignment horizontal="left" vertical="top" wrapText="1"/>
    </xf>
    <xf numFmtId="186" fontId="2" fillId="0" borderId="0" xfId="49" applyNumberFormat="1" applyFont="1" applyBorder="1" applyAlignment="1">
      <alignment horizontal="left" vertical="top" wrapText="1"/>
    </xf>
    <xf numFmtId="186" fontId="2" fillId="0" borderId="31" xfId="49" applyNumberFormat="1" applyFont="1" applyBorder="1" applyAlignment="1">
      <alignment horizontal="left" vertical="top" wrapText="1"/>
    </xf>
    <xf numFmtId="186" fontId="2" fillId="0" borderId="12" xfId="49" applyNumberFormat="1" applyFont="1" applyBorder="1" applyAlignment="1">
      <alignment horizontal="left" vertical="top" wrapText="1"/>
    </xf>
    <xf numFmtId="186" fontId="2" fillId="0" borderId="38" xfId="49" applyNumberFormat="1" applyFont="1" applyBorder="1" applyAlignment="1">
      <alignment horizontal="left" vertical="top" wrapText="1"/>
    </xf>
    <xf numFmtId="186" fontId="2" fillId="0" borderId="23" xfId="49" applyNumberFormat="1" applyFont="1" applyBorder="1" applyAlignment="1">
      <alignment horizontal="left" vertical="top" wrapText="1"/>
    </xf>
    <xf numFmtId="186" fontId="28" fillId="0" borderId="0" xfId="49" applyNumberFormat="1" applyFont="1" applyBorder="1" applyAlignment="1">
      <alignment horizontal="left" vertical="top" wrapText="1"/>
    </xf>
    <xf numFmtId="186" fontId="28" fillId="0" borderId="31" xfId="49" applyNumberFormat="1" applyFont="1" applyBorder="1" applyAlignment="1">
      <alignment horizontal="left" vertical="top" wrapText="1"/>
    </xf>
    <xf numFmtId="186" fontId="28" fillId="0" borderId="39" xfId="49" applyNumberFormat="1" applyFont="1" applyBorder="1" applyAlignment="1">
      <alignment vertical="center" wrapText="1"/>
    </xf>
    <xf numFmtId="186" fontId="28" fillId="0" borderId="22" xfId="49" applyNumberFormat="1" applyFont="1" applyBorder="1" applyAlignment="1">
      <alignment vertical="center" wrapText="1"/>
    </xf>
    <xf numFmtId="186" fontId="2" fillId="0" borderId="10" xfId="49" applyNumberFormat="1" applyFont="1" applyFill="1" applyBorder="1" applyAlignment="1">
      <alignment horizontal="center" vertical="center"/>
    </xf>
    <xf numFmtId="186" fontId="2" fillId="0" borderId="12" xfId="49" applyNumberFormat="1" applyFont="1" applyFill="1" applyBorder="1" applyAlignment="1">
      <alignment horizontal="center" vertical="center"/>
    </xf>
    <xf numFmtId="186" fontId="16" fillId="0" borderId="10" xfId="49" applyNumberFormat="1" applyFont="1" applyFill="1" applyBorder="1" applyAlignment="1">
      <alignment horizontal="center" vertical="center"/>
    </xf>
    <xf numFmtId="186" fontId="16" fillId="0" borderId="51" xfId="49" applyNumberFormat="1" applyFont="1" applyFill="1" applyBorder="1" applyAlignment="1">
      <alignment horizontal="center" vertical="center"/>
    </xf>
    <xf numFmtId="186" fontId="16" fillId="0" borderId="12" xfId="49" applyNumberFormat="1" applyFont="1" applyFill="1" applyBorder="1" applyAlignment="1">
      <alignment horizontal="center" vertical="center"/>
    </xf>
    <xf numFmtId="186" fontId="10" fillId="0" borderId="38" xfId="49" applyNumberFormat="1" applyFont="1" applyBorder="1" applyAlignment="1">
      <alignment horizontal="right" vertical="center"/>
    </xf>
    <xf numFmtId="0" fontId="10" fillId="0" borderId="38" xfId="0" applyFont="1" applyBorder="1" applyAlignment="1">
      <alignment vertical="center"/>
    </xf>
    <xf numFmtId="186" fontId="3" fillId="0" borderId="0" xfId="49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86" fontId="19" fillId="0" borderId="21" xfId="49" applyNumberFormat="1" applyFont="1" applyBorder="1" applyAlignment="1">
      <alignment horizontal="center"/>
    </xf>
    <xf numFmtId="186" fontId="13" fillId="0" borderId="0" xfId="49" applyNumberFormat="1" applyFont="1" applyBorder="1" applyAlignment="1">
      <alignment horizontal="center" vertical="top" wrapText="1"/>
    </xf>
    <xf numFmtId="186" fontId="13" fillId="0" borderId="31" xfId="49" applyNumberFormat="1" applyFont="1" applyBorder="1" applyAlignment="1">
      <alignment horizontal="center" vertical="top" wrapText="1"/>
    </xf>
    <xf numFmtId="186" fontId="28" fillId="0" borderId="10" xfId="49" applyNumberFormat="1" applyFont="1" applyBorder="1" applyAlignment="1">
      <alignment horizontal="left" vertical="center" wrapText="1"/>
    </xf>
    <xf numFmtId="186" fontId="28" fillId="0" borderId="39" xfId="49" applyNumberFormat="1" applyFont="1" applyBorder="1" applyAlignment="1">
      <alignment horizontal="left" vertical="center" wrapText="1"/>
    </xf>
    <xf numFmtId="186" fontId="28" fillId="0" borderId="22" xfId="49" applyNumberFormat="1" applyFont="1" applyBorder="1" applyAlignment="1">
      <alignment horizontal="left" vertical="center" wrapText="1"/>
    </xf>
    <xf numFmtId="186" fontId="28" fillId="0" borderId="51" xfId="49" applyNumberFormat="1" applyFont="1" applyBorder="1" applyAlignment="1">
      <alignment horizontal="left" vertical="center" wrapText="1"/>
    </xf>
    <xf numFmtId="186" fontId="28" fillId="0" borderId="0" xfId="49" applyNumberFormat="1" applyFont="1" applyBorder="1" applyAlignment="1">
      <alignment horizontal="left" vertical="center" wrapText="1"/>
    </xf>
    <xf numFmtId="186" fontId="28" fillId="0" borderId="31" xfId="49" applyNumberFormat="1" applyFont="1" applyBorder="1" applyAlignment="1">
      <alignment horizontal="left" vertical="center" wrapText="1"/>
    </xf>
    <xf numFmtId="186" fontId="2" fillId="0" borderId="10" xfId="49" applyNumberFormat="1" applyFont="1" applyBorder="1" applyAlignment="1">
      <alignment horizontal="left" vertical="top"/>
    </xf>
    <xf numFmtId="186" fontId="2" fillId="0" borderId="22" xfId="49" applyNumberFormat="1" applyFont="1" applyBorder="1" applyAlignment="1">
      <alignment horizontal="left" vertical="top"/>
    </xf>
    <xf numFmtId="186" fontId="2" fillId="0" borderId="12" xfId="49" applyNumberFormat="1" applyFont="1" applyBorder="1" applyAlignment="1">
      <alignment horizontal="left" vertical="top"/>
    </xf>
    <xf numFmtId="186" fontId="2" fillId="0" borderId="23" xfId="49" applyNumberFormat="1" applyFont="1" applyBorder="1" applyAlignment="1">
      <alignment horizontal="left" vertical="top"/>
    </xf>
    <xf numFmtId="186" fontId="13" fillId="0" borderId="0" xfId="49" applyNumberFormat="1" applyFont="1" applyAlignment="1">
      <alignment vertical="top" wrapText="1"/>
    </xf>
    <xf numFmtId="186" fontId="13" fillId="0" borderId="31" xfId="49" applyNumberFormat="1" applyFont="1" applyBorder="1" applyAlignment="1">
      <alignment vertical="top" wrapText="1"/>
    </xf>
    <xf numFmtId="186" fontId="28" fillId="0" borderId="0" xfId="49" applyNumberFormat="1" applyFont="1" applyBorder="1" applyAlignment="1">
      <alignment vertical="top" wrapText="1"/>
    </xf>
    <xf numFmtId="186" fontId="28" fillId="0" borderId="31" xfId="49" applyNumberFormat="1" applyFont="1" applyBorder="1" applyAlignment="1">
      <alignment vertical="top" wrapText="1"/>
    </xf>
    <xf numFmtId="186" fontId="28" fillId="0" borderId="10" xfId="49" applyNumberFormat="1" applyFont="1" applyBorder="1" applyAlignment="1">
      <alignment vertical="center" wrapText="1"/>
    </xf>
    <xf numFmtId="186" fontId="0" fillId="0" borderId="11" xfId="49" applyNumberFormat="1" applyFont="1" applyBorder="1" applyAlignment="1">
      <alignment horizontal="center" vertical="center"/>
    </xf>
    <xf numFmtId="186" fontId="13" fillId="0" borderId="0" xfId="49" applyNumberFormat="1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31" xfId="0" applyFont="1" applyBorder="1" applyAlignment="1">
      <alignment horizontal="left" vertical="top"/>
    </xf>
    <xf numFmtId="186" fontId="2" fillId="0" borderId="10" xfId="49" applyNumberFormat="1" applyFont="1" applyBorder="1" applyAlignment="1">
      <alignment horizontal="center" vertical="center"/>
    </xf>
    <xf numFmtId="186" fontId="2" fillId="0" borderId="51" xfId="49" applyNumberFormat="1" applyFont="1" applyBorder="1" applyAlignment="1">
      <alignment horizontal="center" vertical="center"/>
    </xf>
    <xf numFmtId="186" fontId="2" fillId="0" borderId="12" xfId="49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86" fontId="13" fillId="0" borderId="0" xfId="49" applyNumberFormat="1" applyFont="1" applyBorder="1" applyAlignment="1">
      <alignment vertical="top" wrapText="1"/>
    </xf>
    <xf numFmtId="186" fontId="28" fillId="0" borderId="0" xfId="49" applyNumberFormat="1" applyFont="1" applyAlignment="1">
      <alignment vertical="top" wrapText="1" shrinkToFit="1"/>
    </xf>
    <xf numFmtId="186" fontId="28" fillId="0" borderId="31" xfId="49" applyNumberFormat="1" applyFont="1" applyBorder="1" applyAlignment="1">
      <alignment vertical="top" wrapText="1" shrinkToFit="1"/>
    </xf>
    <xf numFmtId="186" fontId="28" fillId="0" borderId="51" xfId="49" applyNumberFormat="1" applyFont="1" applyBorder="1" applyAlignment="1">
      <alignment vertical="center" wrapText="1"/>
    </xf>
    <xf numFmtId="186" fontId="28" fillId="0" borderId="51" xfId="49" applyNumberFormat="1" applyFont="1" applyBorder="1" applyAlignment="1">
      <alignment vertical="top" wrapText="1"/>
    </xf>
    <xf numFmtId="0" fontId="28" fillId="0" borderId="39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186" fontId="13" fillId="0" borderId="0" xfId="49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186" fontId="22" fillId="0" borderId="10" xfId="49" applyNumberFormat="1" applyFont="1" applyBorder="1" applyAlignment="1">
      <alignment horizontal="center" vertical="center" wrapText="1"/>
    </xf>
    <xf numFmtId="186" fontId="22" fillId="0" borderId="51" xfId="49" applyNumberFormat="1" applyFont="1" applyBorder="1" applyAlignment="1">
      <alignment horizontal="center" vertical="center" wrapText="1"/>
    </xf>
    <xf numFmtId="186" fontId="22" fillId="0" borderId="47" xfId="49" applyNumberFormat="1" applyFont="1" applyBorder="1" applyAlignment="1">
      <alignment horizontal="center" vertical="center" wrapText="1"/>
    </xf>
    <xf numFmtId="186" fontId="26" fillId="0" borderId="0" xfId="49" applyNumberFormat="1" applyFont="1" applyBorder="1" applyAlignment="1">
      <alignment horizontal="right" vertical="center"/>
    </xf>
    <xf numFmtId="186" fontId="10" fillId="0" borderId="0" xfId="49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186" fontId="34" fillId="0" borderId="38" xfId="49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86" fontId="28" fillId="0" borderId="10" xfId="49" applyNumberFormat="1" applyFont="1" applyBorder="1" applyAlignment="1">
      <alignment horizontal="left" vertical="center"/>
    </xf>
    <xf numFmtId="186" fontId="28" fillId="0" borderId="39" xfId="49" applyNumberFormat="1" applyFont="1" applyBorder="1" applyAlignment="1">
      <alignment horizontal="left" vertical="center"/>
    </xf>
    <xf numFmtId="186" fontId="28" fillId="0" borderId="22" xfId="49" applyNumberFormat="1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186" fontId="28" fillId="0" borderId="10" xfId="49" applyNumberFormat="1" applyFont="1" applyBorder="1" applyAlignment="1">
      <alignment horizontal="left" wrapText="1"/>
    </xf>
    <xf numFmtId="186" fontId="28" fillId="0" borderId="39" xfId="49" applyNumberFormat="1" applyFont="1" applyBorder="1" applyAlignment="1">
      <alignment horizontal="left" wrapText="1"/>
    </xf>
    <xf numFmtId="186" fontId="28" fillId="0" borderId="22" xfId="49" applyNumberFormat="1" applyFont="1" applyBorder="1" applyAlignment="1">
      <alignment horizontal="left" wrapText="1"/>
    </xf>
    <xf numFmtId="186" fontId="28" fillId="0" borderId="51" xfId="49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186" fontId="2" fillId="0" borderId="47" xfId="49" applyNumberFormat="1" applyFont="1" applyBorder="1" applyAlignment="1">
      <alignment horizontal="center" vertical="center"/>
    </xf>
    <xf numFmtId="186" fontId="28" fillId="0" borderId="0" xfId="49" applyNumberFormat="1" applyFont="1" applyAlignment="1">
      <alignment vertical="top" wrapText="1"/>
    </xf>
    <xf numFmtId="186" fontId="28" fillId="0" borderId="10" xfId="49" applyNumberFormat="1" applyFont="1" applyBorder="1" applyAlignment="1">
      <alignment horizontal="left" vertical="top" wrapText="1"/>
    </xf>
    <xf numFmtId="186" fontId="28" fillId="0" borderId="39" xfId="49" applyNumberFormat="1" applyFont="1" applyBorder="1" applyAlignment="1">
      <alignment horizontal="left" vertical="top" wrapText="1"/>
    </xf>
    <xf numFmtId="186" fontId="28" fillId="0" borderId="22" xfId="49" applyNumberFormat="1" applyFont="1" applyBorder="1" applyAlignment="1">
      <alignment horizontal="left" vertical="top" wrapText="1"/>
    </xf>
    <xf numFmtId="187" fontId="18" fillId="0" borderId="39" xfId="49" applyNumberFormat="1" applyFont="1" applyBorder="1" applyAlignment="1" applyProtection="1">
      <alignment horizontal="center" vertical="center"/>
      <protection locked="0"/>
    </xf>
    <xf numFmtId="187" fontId="18" fillId="0" borderId="22" xfId="49" applyNumberFormat="1" applyFont="1" applyBorder="1" applyAlignment="1" applyProtection="1">
      <alignment horizontal="center" vertical="center"/>
      <protection locked="0"/>
    </xf>
    <xf numFmtId="187" fontId="18" fillId="0" borderId="38" xfId="49" applyNumberFormat="1" applyFont="1" applyBorder="1" applyAlignment="1" applyProtection="1">
      <alignment horizontal="center" vertical="center"/>
      <protection locked="0"/>
    </xf>
    <xf numFmtId="187" fontId="18" fillId="0" borderId="23" xfId="49" applyNumberFormat="1" applyFont="1" applyBorder="1" applyAlignment="1" applyProtection="1">
      <alignment horizontal="center" vertical="center"/>
      <protection locked="0"/>
    </xf>
    <xf numFmtId="186" fontId="18" fillId="0" borderId="68" xfId="49" applyNumberFormat="1" applyFont="1" applyBorder="1" applyAlignment="1" applyProtection="1">
      <alignment horizontal="left" vertical="center"/>
      <protection locked="0"/>
    </xf>
    <xf numFmtId="186" fontId="28" fillId="0" borderId="0" xfId="49" applyNumberFormat="1" applyFont="1" applyAlignment="1">
      <alignment horizontal="left" vertical="center" wrapText="1"/>
    </xf>
    <xf numFmtId="186" fontId="18" fillId="0" borderId="21" xfId="49" applyNumberFormat="1" applyFont="1" applyBorder="1" applyAlignment="1">
      <alignment horizontal="right"/>
    </xf>
    <xf numFmtId="186" fontId="28" fillId="0" borderId="51" xfId="49" applyNumberFormat="1" applyFont="1" applyBorder="1" applyAlignment="1">
      <alignment horizontal="left" vertical="top" wrapText="1"/>
    </xf>
    <xf numFmtId="186" fontId="16" fillId="0" borderId="69" xfId="49" applyNumberFormat="1" applyFont="1" applyBorder="1" applyAlignment="1">
      <alignment horizontal="center" vertical="center" shrinkToFit="1"/>
    </xf>
    <xf numFmtId="186" fontId="16" fillId="0" borderId="17" xfId="49" applyNumberFormat="1" applyFont="1" applyBorder="1" applyAlignment="1">
      <alignment horizontal="center" vertical="center" shrinkToFit="1"/>
    </xf>
    <xf numFmtId="186" fontId="16" fillId="0" borderId="75" xfId="49" applyNumberFormat="1" applyFont="1" applyBorder="1" applyAlignment="1">
      <alignment horizontal="center" vertical="center" shrinkToFit="1"/>
    </xf>
    <xf numFmtId="186" fontId="22" fillId="0" borderId="69" xfId="49" applyNumberFormat="1" applyFont="1" applyBorder="1" applyAlignment="1">
      <alignment horizontal="center" vertical="center" wrapText="1"/>
    </xf>
    <xf numFmtId="186" fontId="22" fillId="0" borderId="17" xfId="49" applyNumberFormat="1" applyFont="1" applyBorder="1" applyAlignment="1">
      <alignment horizontal="center" vertical="center" wrapText="1"/>
    </xf>
    <xf numFmtId="186" fontId="22" fillId="0" borderId="75" xfId="49" applyNumberFormat="1" applyFont="1" applyBorder="1" applyAlignment="1">
      <alignment horizontal="center" vertical="center" wrapText="1"/>
    </xf>
    <xf numFmtId="186" fontId="2" fillId="0" borderId="69" xfId="49" applyNumberFormat="1" applyFont="1" applyFill="1" applyBorder="1" applyAlignment="1">
      <alignment horizontal="center" vertical="center"/>
    </xf>
    <xf numFmtId="186" fontId="2" fillId="0" borderId="75" xfId="49" applyNumberFormat="1" applyFont="1" applyFill="1" applyBorder="1" applyAlignment="1">
      <alignment horizontal="center" vertical="center"/>
    </xf>
    <xf numFmtId="186" fontId="18" fillId="0" borderId="21" xfId="49" applyNumberFormat="1" applyFont="1" applyFill="1" applyBorder="1" applyAlignment="1" applyProtection="1">
      <alignment horizontal="left" vertical="center"/>
      <protection locked="0"/>
    </xf>
    <xf numFmtId="186" fontId="18" fillId="0" borderId="68" xfId="49" applyNumberFormat="1" applyFont="1" applyFill="1" applyBorder="1" applyAlignment="1" applyProtection="1">
      <alignment horizontal="left" vertical="center"/>
      <protection locked="0"/>
    </xf>
    <xf numFmtId="187" fontId="18" fillId="0" borderId="39" xfId="49" applyNumberFormat="1" applyFont="1" applyFill="1" applyBorder="1" applyAlignment="1" applyProtection="1">
      <alignment horizontal="center" vertical="center"/>
      <protection locked="0"/>
    </xf>
    <xf numFmtId="187" fontId="18" fillId="0" borderId="22" xfId="49" applyNumberFormat="1" applyFont="1" applyFill="1" applyBorder="1" applyAlignment="1" applyProtection="1">
      <alignment horizontal="center" vertical="center"/>
      <protection locked="0"/>
    </xf>
    <xf numFmtId="187" fontId="18" fillId="0" borderId="38" xfId="49" applyNumberFormat="1" applyFont="1" applyFill="1" applyBorder="1" applyAlignment="1" applyProtection="1">
      <alignment horizontal="center" vertical="center"/>
      <protection locked="0"/>
    </xf>
    <xf numFmtId="187" fontId="18" fillId="0" borderId="23" xfId="49" applyNumberFormat="1" applyFont="1" applyFill="1" applyBorder="1" applyAlignment="1" applyProtection="1">
      <alignment horizontal="center" vertical="center"/>
      <protection locked="0"/>
    </xf>
    <xf numFmtId="186" fontId="34" fillId="0" borderId="21" xfId="49" applyNumberFormat="1" applyFont="1" applyFill="1" applyBorder="1" applyAlignment="1">
      <alignment horizontal="right" vertical="center"/>
    </xf>
    <xf numFmtId="186" fontId="10" fillId="0" borderId="21" xfId="49" applyNumberFormat="1" applyFont="1" applyFill="1" applyBorder="1" applyAlignment="1">
      <alignment horizontal="right" vertical="center"/>
    </xf>
    <xf numFmtId="186" fontId="18" fillId="0" borderId="12" xfId="49" applyNumberFormat="1" applyFont="1" applyFill="1" applyBorder="1" applyAlignment="1" applyProtection="1">
      <alignment horizontal="center" vertical="top"/>
      <protection locked="0"/>
    </xf>
    <xf numFmtId="186" fontId="18" fillId="0" borderId="38" xfId="49" applyNumberFormat="1" applyFont="1" applyFill="1" applyBorder="1" applyAlignment="1" applyProtection="1">
      <alignment horizontal="center" vertical="top"/>
      <protection locked="0"/>
    </xf>
    <xf numFmtId="186" fontId="18" fillId="0" borderId="23" xfId="49" applyNumberFormat="1" applyFont="1" applyFill="1" applyBorder="1" applyAlignment="1" applyProtection="1">
      <alignment horizontal="center" vertical="top"/>
      <protection locked="0"/>
    </xf>
    <xf numFmtId="186" fontId="18" fillId="0" borderId="21" xfId="49" applyNumberFormat="1" applyFont="1" applyFill="1" applyBorder="1" applyAlignment="1">
      <alignment horizontal="right"/>
    </xf>
    <xf numFmtId="195" fontId="6" fillId="0" borderId="39" xfId="49" applyNumberFormat="1" applyFont="1" applyFill="1" applyBorder="1" applyAlignment="1">
      <alignment horizontal="center"/>
    </xf>
    <xf numFmtId="186" fontId="28" fillId="0" borderId="51" xfId="49" applyNumberFormat="1" applyFont="1" applyFill="1" applyBorder="1" applyAlignment="1">
      <alignment horizontal="left" vertical="center" wrapText="1"/>
    </xf>
    <xf numFmtId="186" fontId="28" fillId="0" borderId="0" xfId="49" applyNumberFormat="1" applyFont="1" applyFill="1" applyBorder="1" applyAlignment="1">
      <alignment horizontal="left" vertical="center" wrapText="1"/>
    </xf>
    <xf numFmtId="186" fontId="28" fillId="0" borderId="31" xfId="49" applyNumberFormat="1" applyFont="1" applyFill="1" applyBorder="1" applyAlignment="1">
      <alignment horizontal="left" vertical="center" wrapText="1"/>
    </xf>
    <xf numFmtId="186" fontId="3" fillId="0" borderId="39" xfId="49" applyNumberFormat="1" applyFont="1" applyBorder="1" applyAlignment="1">
      <alignment horizontal="left" vertical="center"/>
    </xf>
    <xf numFmtId="186" fontId="18" fillId="0" borderId="12" xfId="49" applyNumberFormat="1" applyFont="1" applyBorder="1" applyAlignment="1" applyProtection="1">
      <alignment horizontal="center" vertical="center"/>
      <protection locked="0"/>
    </xf>
    <xf numFmtId="186" fontId="18" fillId="0" borderId="38" xfId="49" applyNumberFormat="1" applyFont="1" applyBorder="1" applyAlignment="1" applyProtection="1">
      <alignment horizontal="center" vertical="center"/>
      <protection locked="0"/>
    </xf>
    <xf numFmtId="186" fontId="18" fillId="0" borderId="23" xfId="49" applyNumberFormat="1" applyFont="1" applyBorder="1" applyAlignment="1" applyProtection="1">
      <alignment horizontal="center" vertical="center"/>
      <protection locked="0"/>
    </xf>
    <xf numFmtId="195" fontId="6" fillId="0" borderId="39" xfId="49" applyNumberFormat="1" applyFont="1" applyBorder="1" applyAlignment="1">
      <alignment horizontal="center"/>
    </xf>
    <xf numFmtId="186" fontId="6" fillId="0" borderId="58" xfId="49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186" fontId="28" fillId="0" borderId="0" xfId="49" applyNumberFormat="1" applyFont="1" applyBorder="1" applyAlignment="1">
      <alignment horizontal="left" vertical="center"/>
    </xf>
    <xf numFmtId="186" fontId="28" fillId="0" borderId="31" xfId="49" applyNumberFormat="1" applyFont="1" applyBorder="1" applyAlignment="1">
      <alignment horizontal="left" vertical="center"/>
    </xf>
    <xf numFmtId="186" fontId="18" fillId="0" borderId="12" xfId="49" applyNumberFormat="1" applyFont="1" applyBorder="1" applyAlignment="1" applyProtection="1">
      <alignment horizontal="center"/>
      <protection locked="0"/>
    </xf>
    <xf numFmtId="186" fontId="18" fillId="0" borderId="38" xfId="49" applyNumberFormat="1" applyFont="1" applyBorder="1" applyAlignment="1" applyProtection="1">
      <alignment horizontal="center"/>
      <protection locked="0"/>
    </xf>
    <xf numFmtId="186" fontId="18" fillId="0" borderId="23" xfId="49" applyNumberFormat="1" applyFont="1" applyBorder="1" applyAlignment="1" applyProtection="1">
      <alignment horizontal="center"/>
      <protection locked="0"/>
    </xf>
    <xf numFmtId="186" fontId="18" fillId="0" borderId="12" xfId="49" applyNumberFormat="1" applyFont="1" applyFill="1" applyBorder="1" applyAlignment="1">
      <alignment horizontal="center" vertical="center"/>
    </xf>
    <xf numFmtId="186" fontId="18" fillId="0" borderId="38" xfId="49" applyNumberFormat="1" applyFont="1" applyFill="1" applyBorder="1" applyAlignment="1">
      <alignment horizontal="center" vertical="center"/>
    </xf>
    <xf numFmtId="186" fontId="18" fillId="0" borderId="23" xfId="49" applyNumberFormat="1" applyFont="1" applyFill="1" applyBorder="1" applyAlignment="1">
      <alignment horizontal="center" vertical="center"/>
    </xf>
    <xf numFmtId="186" fontId="18" fillId="0" borderId="21" xfId="49" applyNumberFormat="1" applyFont="1" applyFill="1" applyBorder="1" applyAlignment="1">
      <alignment horizontal="right" vertical="center"/>
    </xf>
    <xf numFmtId="187" fontId="18" fillId="0" borderId="39" xfId="49" applyNumberFormat="1" applyFont="1" applyFill="1" applyBorder="1" applyAlignment="1">
      <alignment horizontal="center" vertical="center"/>
    </xf>
    <xf numFmtId="187" fontId="18" fillId="0" borderId="22" xfId="49" applyNumberFormat="1" applyFont="1" applyFill="1" applyBorder="1" applyAlignment="1">
      <alignment horizontal="center" vertical="center"/>
    </xf>
    <xf numFmtId="187" fontId="18" fillId="0" borderId="38" xfId="49" applyNumberFormat="1" applyFont="1" applyFill="1" applyBorder="1" applyAlignment="1">
      <alignment horizontal="center" vertical="center"/>
    </xf>
    <xf numFmtId="187" fontId="18" fillId="0" borderId="23" xfId="49" applyNumberFormat="1" applyFont="1" applyFill="1" applyBorder="1" applyAlignment="1">
      <alignment horizontal="center" vertical="center"/>
    </xf>
    <xf numFmtId="186" fontId="18" fillId="0" borderId="21" xfId="49" applyNumberFormat="1" applyFont="1" applyFill="1" applyBorder="1" applyAlignment="1">
      <alignment horizontal="center" vertical="center"/>
    </xf>
    <xf numFmtId="186" fontId="3" fillId="0" borderId="39" xfId="49" applyNumberFormat="1" applyFont="1" applyFill="1" applyBorder="1" applyAlignment="1">
      <alignment horizontal="left" vertical="center"/>
    </xf>
    <xf numFmtId="186" fontId="13" fillId="0" borderId="10" xfId="49" applyNumberFormat="1" applyFont="1" applyFill="1" applyBorder="1" applyAlignment="1">
      <alignment horizontal="left" vertical="center" wrapText="1"/>
    </xf>
    <xf numFmtId="186" fontId="13" fillId="0" borderId="39" xfId="49" applyNumberFormat="1" applyFont="1" applyFill="1" applyBorder="1" applyAlignment="1">
      <alignment horizontal="left" vertical="center" wrapText="1"/>
    </xf>
    <xf numFmtId="186" fontId="13" fillId="0" borderId="22" xfId="49" applyNumberFormat="1" applyFont="1" applyFill="1" applyBorder="1" applyAlignment="1">
      <alignment horizontal="left" vertical="center" wrapText="1"/>
    </xf>
    <xf numFmtId="186" fontId="13" fillId="0" borderId="51" xfId="49" applyNumberFormat="1" applyFont="1" applyFill="1" applyBorder="1" applyAlignment="1">
      <alignment horizontal="left" vertical="center" wrapText="1"/>
    </xf>
    <xf numFmtId="186" fontId="13" fillId="0" borderId="0" xfId="49" applyNumberFormat="1" applyFont="1" applyFill="1" applyBorder="1" applyAlignment="1">
      <alignment horizontal="left" vertical="center" wrapText="1"/>
    </xf>
    <xf numFmtId="186" fontId="13" fillId="0" borderId="31" xfId="49" applyNumberFormat="1" applyFont="1" applyFill="1" applyBorder="1" applyAlignment="1">
      <alignment horizontal="left" vertical="center" wrapText="1"/>
    </xf>
    <xf numFmtId="186" fontId="3" fillId="0" borderId="0" xfId="49" applyNumberFormat="1" applyFont="1" applyFill="1" applyBorder="1" applyAlignment="1">
      <alignment horizontal="left" vertical="center"/>
    </xf>
    <xf numFmtId="186" fontId="18" fillId="0" borderId="68" xfId="49" applyNumberFormat="1" applyFont="1" applyFill="1" applyBorder="1" applyAlignment="1">
      <alignment horizontal="center" vertical="center"/>
    </xf>
    <xf numFmtId="186" fontId="13" fillId="0" borderId="51" xfId="49" applyNumberFormat="1" applyFont="1" applyBorder="1" applyAlignment="1">
      <alignment horizontal="left" vertical="center" wrapText="1"/>
    </xf>
    <xf numFmtId="186" fontId="13" fillId="0" borderId="31" xfId="49" applyNumberFormat="1" applyFont="1" applyBorder="1" applyAlignment="1">
      <alignment horizontal="left" vertical="center" wrapText="1"/>
    </xf>
    <xf numFmtId="186" fontId="2" fillId="0" borderId="58" xfId="49" applyNumberFormat="1" applyFont="1" applyBorder="1" applyAlignment="1">
      <alignment horizontal="center" vertical="center"/>
    </xf>
    <xf numFmtId="186" fontId="2" fillId="0" borderId="17" xfId="49" applyNumberFormat="1" applyFont="1" applyBorder="1" applyAlignment="1">
      <alignment horizontal="center" vertical="center"/>
    </xf>
    <xf numFmtId="186" fontId="2" fillId="0" borderId="19" xfId="49" applyNumberFormat="1" applyFont="1" applyBorder="1" applyAlignment="1">
      <alignment horizontal="center" vertical="center"/>
    </xf>
    <xf numFmtId="186" fontId="2" fillId="0" borderId="75" xfId="49" applyNumberFormat="1" applyFont="1" applyBorder="1" applyAlignment="1">
      <alignment horizontal="center" vertical="center"/>
    </xf>
    <xf numFmtId="186" fontId="18" fillId="0" borderId="21" xfId="49" applyNumberFormat="1" applyFont="1" applyBorder="1" applyAlignment="1">
      <alignment horizontal="center"/>
    </xf>
    <xf numFmtId="187" fontId="2" fillId="0" borderId="10" xfId="49" applyNumberFormat="1" applyFont="1" applyBorder="1" applyAlignment="1">
      <alignment vertical="top"/>
    </xf>
    <xf numFmtId="187" fontId="2" fillId="0" borderId="12" xfId="49" applyNumberFormat="1" applyFont="1" applyBorder="1" applyAlignment="1">
      <alignment vertical="top"/>
    </xf>
    <xf numFmtId="187" fontId="2" fillId="0" borderId="39" xfId="49" applyNumberFormat="1" applyFont="1" applyBorder="1" applyAlignment="1">
      <alignment horizontal="center" vertical="top"/>
    </xf>
    <xf numFmtId="187" fontId="2" fillId="0" borderId="22" xfId="49" applyNumberFormat="1" applyFont="1" applyBorder="1" applyAlignment="1">
      <alignment horizontal="center" vertical="top"/>
    </xf>
    <xf numFmtId="187" fontId="2" fillId="0" borderId="38" xfId="49" applyNumberFormat="1" applyFont="1" applyBorder="1" applyAlignment="1">
      <alignment horizontal="center" vertical="top"/>
    </xf>
    <xf numFmtId="187" fontId="2" fillId="0" borderId="23" xfId="49" applyNumberFormat="1" applyFont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552450</xdr:colOff>
      <xdr:row>33</xdr:row>
      <xdr:rowOff>57150</xdr:rowOff>
    </xdr:from>
    <xdr:to>
      <xdr:col>16</xdr:col>
      <xdr:colOff>1200150</xdr:colOff>
      <xdr:row>33</xdr:row>
      <xdr:rowOff>285750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7219950"/>
          <a:ext cx="1371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371975" y="236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371975" y="54102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142875</xdr:colOff>
      <xdr:row>37</xdr:row>
      <xdr:rowOff>66675</xdr:rowOff>
    </xdr:from>
    <xdr:to>
      <xdr:col>26</xdr:col>
      <xdr:colOff>342900</xdr:colOff>
      <xdr:row>38</xdr:row>
      <xdr:rowOff>114300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7038975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17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371975" y="3390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371975" y="4895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95250</xdr:colOff>
      <xdr:row>33</xdr:row>
      <xdr:rowOff>57150</xdr:rowOff>
    </xdr:from>
    <xdr:to>
      <xdr:col>26</xdr:col>
      <xdr:colOff>304800</xdr:colOff>
      <xdr:row>34</xdr:row>
      <xdr:rowOff>104775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6343650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391025" y="2952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391025" y="5657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123825</xdr:colOff>
      <xdr:row>35</xdr:row>
      <xdr:rowOff>47625</xdr:rowOff>
    </xdr:from>
    <xdr:to>
      <xdr:col>26</xdr:col>
      <xdr:colOff>333375</xdr:colOff>
      <xdr:row>36</xdr:row>
      <xdr:rowOff>95250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6753225"/>
          <a:ext cx="1381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143375" y="236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143375" y="5238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142875</xdr:colOff>
      <xdr:row>35</xdr:row>
      <xdr:rowOff>57150</xdr:rowOff>
    </xdr:from>
    <xdr:to>
      <xdr:col>26</xdr:col>
      <xdr:colOff>342900</xdr:colOff>
      <xdr:row>36</xdr:row>
      <xdr:rowOff>104775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6667500"/>
          <a:ext cx="1381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238625" y="2190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238625" y="4552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171450</xdr:colOff>
      <xdr:row>36</xdr:row>
      <xdr:rowOff>66675</xdr:rowOff>
    </xdr:from>
    <xdr:to>
      <xdr:col>26</xdr:col>
      <xdr:colOff>371475</xdr:colOff>
      <xdr:row>37</xdr:row>
      <xdr:rowOff>114300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6848475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457200</xdr:colOff>
      <xdr:row>38</xdr:row>
      <xdr:rowOff>28575</xdr:rowOff>
    </xdr:from>
    <xdr:to>
      <xdr:col>26</xdr:col>
      <xdr:colOff>276225</xdr:colOff>
      <xdr:row>39</xdr:row>
      <xdr:rowOff>76200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7019925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391025" y="23431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391025" y="53911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4391025" y="53911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4391025" y="53911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4391025" y="6515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85725" cy="352425"/>
    <xdr:sp fLocksText="0">
      <xdr:nvSpPr>
        <xdr:cNvPr id="6" name="Text Box 1"/>
        <xdr:cNvSpPr txBox="1">
          <a:spLocks noChangeArrowheads="1"/>
        </xdr:cNvSpPr>
      </xdr:nvSpPr>
      <xdr:spPr>
        <a:xfrm>
          <a:off x="4391025" y="6515100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114300</xdr:colOff>
      <xdr:row>39</xdr:row>
      <xdr:rowOff>57150</xdr:rowOff>
    </xdr:from>
    <xdr:to>
      <xdr:col>26</xdr:col>
      <xdr:colOff>457200</xdr:colOff>
      <xdr:row>40</xdr:row>
      <xdr:rowOff>104775</xdr:rowOff>
    </xdr:to>
    <xdr:pic>
      <xdr:nvPicPr>
        <xdr:cNvPr id="7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7381875"/>
          <a:ext cx="1390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381500" y="666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180975</xdr:colOff>
      <xdr:row>34</xdr:row>
      <xdr:rowOff>47625</xdr:rowOff>
    </xdr:from>
    <xdr:to>
      <xdr:col>25</xdr:col>
      <xdr:colOff>561975</xdr:colOff>
      <xdr:row>35</xdr:row>
      <xdr:rowOff>95250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6534150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26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391025" y="5219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391025" y="7410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85725" cy="228600"/>
    <xdr:sp fLocksText="0">
      <xdr:nvSpPr>
        <xdr:cNvPr id="3" name="Text Box 4"/>
        <xdr:cNvSpPr txBox="1">
          <a:spLocks noChangeArrowheads="1"/>
        </xdr:cNvSpPr>
      </xdr:nvSpPr>
      <xdr:spPr>
        <a:xfrm>
          <a:off x="4391025" y="2533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85725" cy="209550"/>
    <xdr:sp fLocksText="0">
      <xdr:nvSpPr>
        <xdr:cNvPr id="4" name="Text Box 17"/>
        <xdr:cNvSpPr txBox="1">
          <a:spLocks noChangeArrowheads="1"/>
        </xdr:cNvSpPr>
      </xdr:nvSpPr>
      <xdr:spPr>
        <a:xfrm>
          <a:off x="4391025" y="3067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57150</xdr:colOff>
      <xdr:row>41</xdr:row>
      <xdr:rowOff>57150</xdr:rowOff>
    </xdr:from>
    <xdr:to>
      <xdr:col>26</xdr:col>
      <xdr:colOff>257175</xdr:colOff>
      <xdr:row>42</xdr:row>
      <xdr:rowOff>104775</xdr:rowOff>
    </xdr:to>
    <xdr:pic>
      <xdr:nvPicPr>
        <xdr:cNvPr id="5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8001000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391025" y="236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391025" y="54102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104775</xdr:colOff>
      <xdr:row>35</xdr:row>
      <xdr:rowOff>57150</xdr:rowOff>
    </xdr:from>
    <xdr:to>
      <xdr:col>26</xdr:col>
      <xdr:colOff>314325</xdr:colOff>
      <xdr:row>36</xdr:row>
      <xdr:rowOff>104775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6686550"/>
          <a:ext cx="1381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391025" y="236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391025" y="4724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104775</xdr:colOff>
      <xdr:row>36</xdr:row>
      <xdr:rowOff>38100</xdr:rowOff>
    </xdr:from>
    <xdr:to>
      <xdr:col>26</xdr:col>
      <xdr:colOff>314325</xdr:colOff>
      <xdr:row>37</xdr:row>
      <xdr:rowOff>85725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6819900"/>
          <a:ext cx="1381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391025" y="2609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391025" y="2438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4391025" y="2438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4391025" y="2266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95250</xdr:colOff>
      <xdr:row>35</xdr:row>
      <xdr:rowOff>66675</xdr:rowOff>
    </xdr:from>
    <xdr:to>
      <xdr:col>26</xdr:col>
      <xdr:colOff>295275</xdr:colOff>
      <xdr:row>36</xdr:row>
      <xdr:rowOff>114300</xdr:rowOff>
    </xdr:to>
    <xdr:pic>
      <xdr:nvPicPr>
        <xdr:cNvPr id="5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6629400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11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4391025" y="2438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85725" cy="219075"/>
    <xdr:sp fLocksText="0">
      <xdr:nvSpPr>
        <xdr:cNvPr id="7" name="Text Box 2"/>
        <xdr:cNvSpPr txBox="1">
          <a:spLocks noChangeArrowheads="1"/>
        </xdr:cNvSpPr>
      </xdr:nvSpPr>
      <xdr:spPr>
        <a:xfrm>
          <a:off x="4391025" y="2266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85725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4391025" y="2266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85725" cy="219075"/>
    <xdr:sp fLocksText="0">
      <xdr:nvSpPr>
        <xdr:cNvPr id="9" name="Text Box 4"/>
        <xdr:cNvSpPr txBox="1">
          <a:spLocks noChangeArrowheads="1"/>
        </xdr:cNvSpPr>
      </xdr:nvSpPr>
      <xdr:spPr>
        <a:xfrm>
          <a:off x="4391025" y="2095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142875</xdr:colOff>
      <xdr:row>35</xdr:row>
      <xdr:rowOff>47625</xdr:rowOff>
    </xdr:from>
    <xdr:to>
      <xdr:col>26</xdr:col>
      <xdr:colOff>352425</xdr:colOff>
      <xdr:row>36</xdr:row>
      <xdr:rowOff>95250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6657975"/>
          <a:ext cx="1381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showZeros="0" tabSelected="1" view="pageBreakPreview" zoomScaleSheetLayoutView="100" zoomScalePageLayoutView="0" workbookViewId="0" topLeftCell="A1">
      <pane ySplit="4" topLeftCell="A5" activePane="bottomLeft" state="frozen"/>
      <selection pane="topLeft" activeCell="C35" sqref="C35:D35"/>
      <selection pane="bottomLeft" activeCell="B1" sqref="B1:D2"/>
    </sheetView>
  </sheetViews>
  <sheetFormatPr defaultColWidth="9.00390625" defaultRowHeight="13.5"/>
  <cols>
    <col min="1" max="1" width="13.875" style="5" customWidth="1"/>
    <col min="2" max="2" width="3.625" style="5" customWidth="1"/>
    <col min="3" max="4" width="8.625" style="5" customWidth="1"/>
    <col min="5" max="5" width="3.625" style="5" customWidth="1"/>
    <col min="6" max="6" width="6.875" style="5" customWidth="1"/>
    <col min="7" max="7" width="7.00390625" style="5" customWidth="1"/>
    <col min="8" max="8" width="3.625" style="5" customWidth="1"/>
    <col min="9" max="9" width="7.50390625" style="5" customWidth="1"/>
    <col min="10" max="10" width="7.00390625" style="5" customWidth="1"/>
    <col min="11" max="11" width="3.625" style="5" customWidth="1"/>
    <col min="12" max="12" width="7.50390625" style="5" customWidth="1"/>
    <col min="13" max="13" width="7.00390625" style="5" customWidth="1"/>
    <col min="14" max="14" width="5.25390625" style="5" customWidth="1"/>
    <col min="15" max="15" width="8.875" style="5" customWidth="1"/>
    <col min="16" max="16" width="9.50390625" style="5" customWidth="1"/>
    <col min="17" max="17" width="16.25390625" style="5" customWidth="1"/>
    <col min="18" max="18" width="4.50390625" style="5" customWidth="1"/>
    <col min="19" max="19" width="14.875" style="5" customWidth="1"/>
    <col min="20" max="16384" width="9.00390625" style="5" customWidth="1"/>
  </cols>
  <sheetData>
    <row r="1" spans="1:26" s="6" customFormat="1" ht="31.5" customHeight="1">
      <c r="A1" s="915" t="s">
        <v>554</v>
      </c>
      <c r="B1" s="917"/>
      <c r="C1" s="917"/>
      <c r="D1" s="918"/>
      <c r="E1" s="683" t="s">
        <v>203</v>
      </c>
      <c r="F1" s="684"/>
      <c r="G1" s="687"/>
      <c r="H1" s="687"/>
      <c r="I1" s="687"/>
      <c r="J1" s="687"/>
      <c r="K1" s="688"/>
      <c r="L1" s="209" t="s">
        <v>287</v>
      </c>
      <c r="M1" s="681"/>
      <c r="N1" s="681"/>
      <c r="O1" s="681"/>
      <c r="P1" s="682"/>
      <c r="Q1" s="210" t="s">
        <v>7</v>
      </c>
      <c r="R1" s="3"/>
      <c r="S1" s="4"/>
      <c r="T1" s="4"/>
      <c r="U1" s="4"/>
      <c r="V1" s="4"/>
      <c r="W1" s="5"/>
      <c r="X1" s="5"/>
      <c r="Y1" s="5"/>
      <c r="Z1" s="5"/>
    </row>
    <row r="2" spans="1:26" s="6" customFormat="1" ht="30" customHeight="1">
      <c r="A2" s="916"/>
      <c r="B2" s="919"/>
      <c r="C2" s="919"/>
      <c r="D2" s="920"/>
      <c r="E2" s="683" t="s">
        <v>204</v>
      </c>
      <c r="F2" s="684"/>
      <c r="G2" s="687"/>
      <c r="H2" s="687"/>
      <c r="I2" s="687"/>
      <c r="J2" s="687"/>
      <c r="K2" s="688"/>
      <c r="L2" s="209" t="s">
        <v>205</v>
      </c>
      <c r="M2" s="685">
        <f>P33</f>
        <v>0</v>
      </c>
      <c r="N2" s="685"/>
      <c r="O2" s="685"/>
      <c r="P2" s="512" t="s">
        <v>0</v>
      </c>
      <c r="Q2" s="491"/>
      <c r="R2" s="3"/>
      <c r="S2" s="4"/>
      <c r="T2" s="4"/>
      <c r="U2" s="4"/>
      <c r="V2" s="4"/>
      <c r="W2" s="5"/>
      <c r="X2" s="5"/>
      <c r="Y2" s="5"/>
      <c r="Z2" s="5"/>
    </row>
    <row r="3" spans="1:26" ht="30" customHeight="1">
      <c r="A3" s="686" t="s">
        <v>526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  <c r="R3" s="539"/>
      <c r="S3" s="539"/>
      <c r="T3" s="8"/>
      <c r="U3" s="8"/>
      <c r="V3" s="8"/>
      <c r="W3" s="8"/>
      <c r="X3" s="8"/>
      <c r="Y3" s="8"/>
      <c r="Z3" s="8"/>
    </row>
    <row r="4" spans="1:24" ht="15.75" customHeight="1">
      <c r="A4" s="299" t="s">
        <v>206</v>
      </c>
      <c r="B4" s="678" t="s">
        <v>207</v>
      </c>
      <c r="C4" s="679"/>
      <c r="D4" s="680"/>
      <c r="E4" s="693" t="s">
        <v>208</v>
      </c>
      <c r="F4" s="694"/>
      <c r="G4" s="695"/>
      <c r="H4" s="693" t="s">
        <v>209</v>
      </c>
      <c r="I4" s="694"/>
      <c r="J4" s="695"/>
      <c r="K4" s="693" t="s">
        <v>210</v>
      </c>
      <c r="L4" s="694"/>
      <c r="M4" s="695"/>
      <c r="N4" s="693" t="s">
        <v>243</v>
      </c>
      <c r="O4" s="694"/>
      <c r="P4" s="695"/>
      <c r="Q4" s="9" t="s">
        <v>242</v>
      </c>
      <c r="R4" s="538"/>
      <c r="S4" s="538"/>
      <c r="T4" s="8"/>
      <c r="U4" s="8"/>
      <c r="V4" s="8"/>
      <c r="W4" s="8"/>
      <c r="X4" s="8"/>
    </row>
    <row r="5" spans="1:24" ht="15.75" customHeight="1">
      <c r="A5" s="211" t="s">
        <v>222</v>
      </c>
      <c r="B5" s="220">
        <f>VALUE(TRIM(LEFT('一宮'!C38,2)))</f>
        <v>27</v>
      </c>
      <c r="C5" s="10">
        <f>'一宮'!E38</f>
        <v>63100</v>
      </c>
      <c r="D5" s="212">
        <f>'一宮'!F38</f>
        <v>0</v>
      </c>
      <c r="E5" s="272">
        <f>VALUE(TRIM(LEFT('一宮'!J38,2)))</f>
        <v>9</v>
      </c>
      <c r="F5" s="273">
        <f>'一宮'!L38</f>
        <v>5700</v>
      </c>
      <c r="G5" s="273">
        <f>'一宮'!M38</f>
        <v>0</v>
      </c>
      <c r="H5" s="272">
        <f>VALUE(TRIM(LEFT('一宮'!O38,2)))</f>
        <v>4</v>
      </c>
      <c r="I5" s="273">
        <f>'一宮'!Q38</f>
        <v>1850</v>
      </c>
      <c r="J5" s="273">
        <f>'一宮'!R38</f>
        <v>0</v>
      </c>
      <c r="K5" s="272">
        <f>VALUE(TRIM(LEFT('一宮'!T38,2)))</f>
        <v>5</v>
      </c>
      <c r="L5" s="273">
        <f>'一宮'!V38</f>
        <v>3900</v>
      </c>
      <c r="M5" s="273">
        <f>'一宮'!W38</f>
        <v>0</v>
      </c>
      <c r="N5" s="272">
        <f aca="true" t="shared" si="0" ref="N5:N32">SUM(B5+E5+H5+K5)</f>
        <v>45</v>
      </c>
      <c r="O5" s="273">
        <f>C5+F5+I5+L5</f>
        <v>74550</v>
      </c>
      <c r="P5" s="274">
        <f>D5+G5+J5+M5</f>
        <v>0</v>
      </c>
      <c r="Q5" s="689"/>
      <c r="R5" s="8"/>
      <c r="S5" s="8"/>
      <c r="T5" s="8"/>
      <c r="U5" s="8"/>
      <c r="V5" s="8"/>
      <c r="W5" s="8"/>
      <c r="X5" s="8"/>
    </row>
    <row r="6" spans="1:24" ht="15.75" customHeight="1">
      <c r="A6" s="213" t="s">
        <v>223</v>
      </c>
      <c r="B6" s="221">
        <f>VALUE(TRIM(LEFT('稲沢・津島・愛西市'!C21,2)))</f>
        <v>13</v>
      </c>
      <c r="C6" s="12">
        <f>'稲沢・津島・愛西市'!E21</f>
        <v>25950</v>
      </c>
      <c r="D6" s="214">
        <f>'稲沢・津島・愛西市'!F21</f>
        <v>0</v>
      </c>
      <c r="E6" s="275">
        <f>VALUE(TRIM(LEFT('稲沢・津島・愛西市'!J21,2)))</f>
        <v>5</v>
      </c>
      <c r="F6" s="12">
        <f>'稲沢・津島・愛西市'!L21</f>
        <v>2650</v>
      </c>
      <c r="G6" s="12">
        <f>'稲沢・津島・愛西市'!M21</f>
        <v>0</v>
      </c>
      <c r="H6" s="275">
        <f>VALUE(TRIM(LEFT('稲沢・津島・愛西市'!O21,2)))</f>
        <v>4</v>
      </c>
      <c r="I6" s="12">
        <f>'稲沢・津島・愛西市'!Q21</f>
        <v>1400</v>
      </c>
      <c r="J6" s="12">
        <f>'稲沢・津島・愛西市'!R21</f>
        <v>0</v>
      </c>
      <c r="K6" s="275">
        <f>VALUE(TRIM(LEFT('稲沢・津島・愛西市'!T21,2)))</f>
        <v>2</v>
      </c>
      <c r="L6" s="12">
        <f>'稲沢・津島・愛西市'!V21</f>
        <v>750</v>
      </c>
      <c r="M6" s="12">
        <f>'稲沢・津島・愛西市'!W21</f>
        <v>0</v>
      </c>
      <c r="N6" s="275">
        <f t="shared" si="0"/>
        <v>24</v>
      </c>
      <c r="O6" s="12">
        <f aca="true" t="shared" si="1" ref="O6:O32">C6+F6+I6+L6</f>
        <v>30750</v>
      </c>
      <c r="P6" s="214">
        <f aca="true" t="shared" si="2" ref="P6:P32">D6+G6+J6+M6</f>
        <v>0</v>
      </c>
      <c r="Q6" s="690"/>
      <c r="R6" s="8"/>
      <c r="S6" s="8"/>
      <c r="T6" s="8"/>
      <c r="U6" s="8"/>
      <c r="V6" s="8"/>
      <c r="W6" s="8"/>
      <c r="X6" s="8"/>
    </row>
    <row r="7" spans="1:24" ht="15.75" customHeight="1">
      <c r="A7" s="213" t="s">
        <v>224</v>
      </c>
      <c r="B7" s="221">
        <f>VALUE(TRIM(LEFT('稲沢・津島・愛西市'!C29,2)))</f>
        <v>5</v>
      </c>
      <c r="C7" s="12">
        <f>'稲沢・津島・愛西市'!E29</f>
        <v>12600</v>
      </c>
      <c r="D7" s="214">
        <f>'稲沢・津島・愛西市'!F29</f>
        <v>0</v>
      </c>
      <c r="E7" s="275">
        <f>VALUE(TRIM(LEFT('稲沢・津島・愛西市'!J29,2)))</f>
        <v>1</v>
      </c>
      <c r="F7" s="12">
        <f>'稲沢・津島・愛西市'!L29</f>
        <v>1250</v>
      </c>
      <c r="G7" s="12">
        <f>'稲沢・津島・愛西市'!M29</f>
        <v>0</v>
      </c>
      <c r="H7" s="275"/>
      <c r="I7" s="12">
        <f>'稲沢・津島・愛西市'!Q29</f>
        <v>0</v>
      </c>
      <c r="J7" s="12">
        <f>'稲沢・津島・愛西市'!R29</f>
        <v>0</v>
      </c>
      <c r="K7" s="275">
        <f>VALUE(TRIM(LEFT('稲沢・津島・愛西市'!T29,2)))</f>
        <v>2</v>
      </c>
      <c r="L7" s="12">
        <f>'稲沢・津島・愛西市'!V29</f>
        <v>900</v>
      </c>
      <c r="M7" s="12">
        <f>'稲沢・津島・愛西市'!W29</f>
        <v>0</v>
      </c>
      <c r="N7" s="275">
        <f t="shared" si="0"/>
        <v>8</v>
      </c>
      <c r="O7" s="12">
        <f t="shared" si="1"/>
        <v>14750</v>
      </c>
      <c r="P7" s="214">
        <f t="shared" si="2"/>
        <v>0</v>
      </c>
      <c r="Q7" s="13"/>
      <c r="R7" s="8"/>
      <c r="S7" s="8"/>
      <c r="T7" s="8"/>
      <c r="U7" s="8"/>
      <c r="V7" s="8"/>
      <c r="W7" s="8"/>
      <c r="X7" s="8"/>
    </row>
    <row r="8" spans="1:24" ht="15.75" customHeight="1">
      <c r="A8" s="213" t="s">
        <v>267</v>
      </c>
      <c r="B8" s="221">
        <f>VALUE(TRIM(LEFT('稲沢・津島・愛西市'!C39,2)))</f>
        <v>5</v>
      </c>
      <c r="C8" s="12">
        <f>'稲沢・津島・愛西市'!E39</f>
        <v>11550</v>
      </c>
      <c r="D8" s="214">
        <f>'稲沢・津島・愛西市'!F39</f>
        <v>0</v>
      </c>
      <c r="E8" s="275">
        <f>VALUE(TRIM(LEFT('稲沢・津島・愛西市'!J39,2)))</f>
        <v>1</v>
      </c>
      <c r="F8" s="12">
        <f>'稲沢・津島・愛西市'!L39</f>
        <v>300</v>
      </c>
      <c r="G8" s="12">
        <f>'稲沢・津島・愛西市'!M39</f>
        <v>0</v>
      </c>
      <c r="H8" s="275"/>
      <c r="I8" s="12">
        <f>'稲沢・津島・愛西市'!Q39</f>
        <v>0</v>
      </c>
      <c r="J8" s="12">
        <f>'稲沢・津島・愛西市'!R39</f>
        <v>0</v>
      </c>
      <c r="K8" s="275"/>
      <c r="L8" s="12">
        <f>'稲沢・津島・愛西市'!W39</f>
        <v>0</v>
      </c>
      <c r="M8" s="12">
        <f>'稲沢・津島・愛西市'!W30</f>
        <v>0</v>
      </c>
      <c r="N8" s="275">
        <f t="shared" si="0"/>
        <v>6</v>
      </c>
      <c r="O8" s="12">
        <f t="shared" si="1"/>
        <v>11850</v>
      </c>
      <c r="P8" s="214">
        <f t="shared" si="2"/>
        <v>0</v>
      </c>
      <c r="Q8" s="13"/>
      <c r="R8" s="8"/>
      <c r="S8" s="8"/>
      <c r="T8" s="8"/>
      <c r="U8" s="8"/>
      <c r="V8" s="8"/>
      <c r="W8" s="8"/>
      <c r="X8" s="8"/>
    </row>
    <row r="9" spans="1:24" ht="15.75" customHeight="1">
      <c r="A9" s="213" t="s">
        <v>275</v>
      </c>
      <c r="B9" s="221">
        <f>VALUE(TRIM(LEFT('弥富市・あま市・海部郡'!C10,2)))</f>
        <v>4</v>
      </c>
      <c r="C9" s="12">
        <f>'弥富市・あま市・海部郡'!E10</f>
        <v>8100</v>
      </c>
      <c r="D9" s="214">
        <f>'弥富市・あま市・海部郡'!F10</f>
        <v>0</v>
      </c>
      <c r="E9" s="275"/>
      <c r="F9" s="12">
        <f>'弥富市・あま市・海部郡'!L10</f>
        <v>0</v>
      </c>
      <c r="G9" s="12">
        <f>'弥富市・あま市・海部郡'!M10</f>
        <v>0</v>
      </c>
      <c r="H9" s="275"/>
      <c r="I9" s="12">
        <f>'弥富市・あま市・海部郡'!Q10</f>
        <v>0</v>
      </c>
      <c r="J9" s="12">
        <f>'弥富市・あま市・海部郡'!R10</f>
        <v>0</v>
      </c>
      <c r="K9" s="275">
        <f>VALUE(TRIM(LEFT('弥富市・あま市・海部郡'!T10,2)))</f>
        <v>2</v>
      </c>
      <c r="L9" s="12">
        <f>'弥富市・あま市・海部郡'!V10</f>
        <v>800</v>
      </c>
      <c r="M9" s="12">
        <f>'弥富市・あま市・海部郡'!W10</f>
        <v>0</v>
      </c>
      <c r="N9" s="275">
        <f t="shared" si="0"/>
        <v>6</v>
      </c>
      <c r="O9" s="12">
        <f t="shared" si="1"/>
        <v>8900</v>
      </c>
      <c r="P9" s="214">
        <f t="shared" si="2"/>
        <v>0</v>
      </c>
      <c r="Q9" s="13"/>
      <c r="R9" s="8"/>
      <c r="S9" s="8"/>
      <c r="T9" s="8"/>
      <c r="U9" s="8"/>
      <c r="V9" s="8"/>
      <c r="W9" s="8"/>
      <c r="X9" s="8"/>
    </row>
    <row r="10" spans="1:24" ht="15.75" customHeight="1">
      <c r="A10" s="213" t="s">
        <v>352</v>
      </c>
      <c r="B10" s="221">
        <f>VALUE(TRIM(LEFT('弥富市・あま市・海部郡'!C21,2)))</f>
        <v>6</v>
      </c>
      <c r="C10" s="12">
        <f>'弥富市・あま市・海部郡'!E21</f>
        <v>13900</v>
      </c>
      <c r="D10" s="214">
        <f>'弥富市・あま市・海部郡'!F21</f>
        <v>0</v>
      </c>
      <c r="E10" s="275">
        <f>VALUE(TRIM(LEFT('弥富市・あま市・海部郡'!J21,2)))</f>
        <v>2</v>
      </c>
      <c r="F10" s="12">
        <f>'弥富市・あま市・海部郡'!L21</f>
        <v>600</v>
      </c>
      <c r="G10" s="12">
        <f>'弥富市・あま市・海部郡'!M21</f>
        <v>0</v>
      </c>
      <c r="H10" s="275"/>
      <c r="I10" s="12">
        <f>'弥富市・あま市・海部郡'!Q21</f>
        <v>0</v>
      </c>
      <c r="J10" s="12">
        <f>'弥富市・あま市・海部郡'!R21</f>
        <v>0</v>
      </c>
      <c r="K10" s="275">
        <f>VALUE(TRIM(LEFT('弥富市・あま市・海部郡'!T21,2)))</f>
        <v>3</v>
      </c>
      <c r="L10" s="12">
        <f>'弥富市・あま市・海部郡'!V21</f>
        <v>1350</v>
      </c>
      <c r="M10" s="12">
        <f>'弥富市・あま市・海部郡'!W21</f>
        <v>0</v>
      </c>
      <c r="N10" s="275">
        <f t="shared" si="0"/>
        <v>11</v>
      </c>
      <c r="O10" s="12">
        <f t="shared" si="1"/>
        <v>15850</v>
      </c>
      <c r="P10" s="214">
        <f t="shared" si="2"/>
        <v>0</v>
      </c>
      <c r="Q10" s="13"/>
      <c r="R10" s="8"/>
      <c r="S10" s="8"/>
      <c r="T10" s="8"/>
      <c r="U10" s="8"/>
      <c r="V10" s="8"/>
      <c r="W10" s="8"/>
      <c r="X10" s="8"/>
    </row>
    <row r="11" spans="1:24" ht="15.75" customHeight="1">
      <c r="A11" s="213" t="s">
        <v>225</v>
      </c>
      <c r="B11" s="221">
        <f>VALUE(TRIM(LEFT('弥富市・あま市・海部郡'!C34,2)))</f>
        <v>9</v>
      </c>
      <c r="C11" s="12">
        <f>'弥富市・あま市・海部郡'!E34</f>
        <v>12350</v>
      </c>
      <c r="D11" s="214">
        <f>'弥富市・あま市・海部郡'!F34</f>
        <v>0</v>
      </c>
      <c r="E11" s="275">
        <f>VALUE(TRIM(LEFT('弥富市・あま市・海部郡'!J34,2)))</f>
        <v>1</v>
      </c>
      <c r="F11" s="12">
        <f>'弥富市・あま市・海部郡'!L34</f>
        <v>600</v>
      </c>
      <c r="G11" s="12">
        <f>'弥富市・あま市・海部郡'!M34</f>
        <v>0</v>
      </c>
      <c r="H11" s="275"/>
      <c r="I11" s="12">
        <f>'弥富市・あま市・海部郡'!Q34</f>
        <v>0</v>
      </c>
      <c r="J11" s="12">
        <f>'弥富市・あま市・海部郡'!R34</f>
        <v>0</v>
      </c>
      <c r="K11" s="275">
        <f>VALUE(TRIM(LEFT('弥富市・あま市・海部郡'!T34,2)))</f>
        <v>1</v>
      </c>
      <c r="L11" s="12">
        <f>'弥富市・あま市・海部郡'!V34</f>
        <v>350</v>
      </c>
      <c r="M11" s="12">
        <f>'弥富市・あま市・海部郡'!W34</f>
        <v>0</v>
      </c>
      <c r="N11" s="275">
        <f t="shared" si="0"/>
        <v>11</v>
      </c>
      <c r="O11" s="12">
        <f t="shared" si="1"/>
        <v>13300</v>
      </c>
      <c r="P11" s="214">
        <f t="shared" si="2"/>
        <v>0</v>
      </c>
      <c r="Q11" s="13"/>
      <c r="R11" s="8"/>
      <c r="S11" s="8"/>
      <c r="T11" s="8"/>
      <c r="U11" s="8"/>
      <c r="V11" s="8"/>
      <c r="W11" s="8"/>
      <c r="X11" s="8"/>
    </row>
    <row r="12" spans="1:24" ht="15.75" customHeight="1">
      <c r="A12" s="213" t="s">
        <v>268</v>
      </c>
      <c r="B12" s="221">
        <f>VALUE(TRIM(LEFT('清須・北名古屋・西春日井・岩倉'!C15,2)))</f>
        <v>6</v>
      </c>
      <c r="C12" s="12">
        <f>'清須・北名古屋・西春日井・岩倉'!E15</f>
        <v>12150</v>
      </c>
      <c r="D12" s="214">
        <f>'清須・北名古屋・西春日井・岩倉'!F15</f>
        <v>0</v>
      </c>
      <c r="E12" s="275">
        <f>VALUE(TRIM(LEFT('清須・北名古屋・西春日井・岩倉'!J15,2)))</f>
        <v>1</v>
      </c>
      <c r="F12" s="12">
        <f>'清須・北名古屋・西春日井・岩倉'!L15</f>
        <v>500</v>
      </c>
      <c r="G12" s="12">
        <f>'清須・北名古屋・西春日井・岩倉'!M15</f>
        <v>0</v>
      </c>
      <c r="H12" s="275">
        <f>VALUE(TRIM(LEFT('清須・北名古屋・西春日井・岩倉'!O15,2)))</f>
        <v>1</v>
      </c>
      <c r="I12" s="12">
        <f>'清須・北名古屋・西春日井・岩倉'!Q15</f>
        <v>750</v>
      </c>
      <c r="J12" s="12">
        <f>'清須・北名古屋・西春日井・岩倉'!R15</f>
        <v>0</v>
      </c>
      <c r="K12" s="275">
        <f>VALUE(TRIM(LEFT('清須・北名古屋・西春日井・岩倉'!T15,2)))</f>
        <v>1</v>
      </c>
      <c r="L12" s="12">
        <f>'清須・北名古屋・西春日井・岩倉'!V15</f>
        <v>450</v>
      </c>
      <c r="M12" s="12">
        <f>'清須・北名古屋・西春日井・岩倉'!W15</f>
        <v>0</v>
      </c>
      <c r="N12" s="275">
        <f t="shared" si="0"/>
        <v>9</v>
      </c>
      <c r="O12" s="12">
        <f t="shared" si="1"/>
        <v>13850</v>
      </c>
      <c r="P12" s="214">
        <f t="shared" si="2"/>
        <v>0</v>
      </c>
      <c r="Q12" s="13"/>
      <c r="R12" s="8"/>
      <c r="S12" s="8"/>
      <c r="T12" s="8"/>
      <c r="U12" s="8"/>
      <c r="V12" s="8"/>
      <c r="W12" s="8"/>
      <c r="X12" s="8"/>
    </row>
    <row r="13" spans="1:24" ht="15.75" customHeight="1">
      <c r="A13" s="215" t="s">
        <v>276</v>
      </c>
      <c r="B13" s="221">
        <f>VALUE(TRIM(LEFT('清須・北名古屋・西春日井・岩倉'!C23,2)))</f>
        <v>1</v>
      </c>
      <c r="C13" s="12">
        <f>'清須・北名古屋・西春日井・岩倉'!E23</f>
        <v>14000</v>
      </c>
      <c r="D13" s="214">
        <f>'清須・北名古屋・西春日井・岩倉'!F23</f>
        <v>0</v>
      </c>
      <c r="E13" s="275">
        <f>VALUE(TRIM(LEFT('清須・北名古屋・西春日井・岩倉'!J23,2)))</f>
        <v>2</v>
      </c>
      <c r="F13" s="12">
        <f>'清須・北名古屋・西春日井・岩倉'!L23</f>
        <v>1150</v>
      </c>
      <c r="G13" s="12">
        <f>'清須・北名古屋・西春日井・岩倉'!M23</f>
        <v>0</v>
      </c>
      <c r="H13" s="275"/>
      <c r="I13" s="12">
        <f>'清須・北名古屋・西春日井・岩倉'!Q23</f>
        <v>0</v>
      </c>
      <c r="J13" s="12">
        <f>'清須・北名古屋・西春日井・岩倉'!R23</f>
        <v>0</v>
      </c>
      <c r="K13" s="275">
        <f>VALUE(TRIM(LEFT('清須・北名古屋・西春日井・岩倉'!T23,2)))</f>
        <v>2</v>
      </c>
      <c r="L13" s="12">
        <f>'清須・北名古屋・西春日井・岩倉'!V23</f>
        <v>1400</v>
      </c>
      <c r="M13" s="12">
        <f>'清須・北名古屋・西春日井・岩倉'!W23</f>
        <v>0</v>
      </c>
      <c r="N13" s="275">
        <f t="shared" si="0"/>
        <v>5</v>
      </c>
      <c r="O13" s="12">
        <f t="shared" si="1"/>
        <v>16550</v>
      </c>
      <c r="P13" s="214">
        <f t="shared" si="2"/>
        <v>0</v>
      </c>
      <c r="Q13" s="13"/>
      <c r="R13" s="8"/>
      <c r="S13" s="8"/>
      <c r="T13" s="8"/>
      <c r="U13" s="8"/>
      <c r="V13" s="8"/>
      <c r="W13" s="8"/>
      <c r="X13" s="8"/>
    </row>
    <row r="14" spans="1:24" ht="15.75" customHeight="1">
      <c r="A14" s="215" t="s">
        <v>211</v>
      </c>
      <c r="B14" s="221">
        <f>VALUE(TRIM(LEFT('清須・北名古屋・西春日井・岩倉'!C30,2)))</f>
        <v>2</v>
      </c>
      <c r="C14" s="12">
        <f>'清須・北名古屋・西春日井・岩倉'!E30</f>
        <v>2450</v>
      </c>
      <c r="D14" s="214">
        <f>'清須・北名古屋・西春日井・岩倉'!F30</f>
        <v>0</v>
      </c>
      <c r="E14" s="275"/>
      <c r="F14" s="12">
        <f>'清須・北名古屋・西春日井・岩倉'!L30</f>
        <v>0</v>
      </c>
      <c r="G14" s="12">
        <f>'清須・北名古屋・西春日井・岩倉'!M30</f>
        <v>0</v>
      </c>
      <c r="H14" s="275"/>
      <c r="I14" s="12">
        <f>'清須・北名古屋・西春日井・岩倉'!Q30</f>
        <v>0</v>
      </c>
      <c r="J14" s="12">
        <f>'清須・北名古屋・西春日井・岩倉'!R30</f>
        <v>0</v>
      </c>
      <c r="K14" s="275"/>
      <c r="L14" s="12">
        <f>'清須・北名古屋・西春日井・岩倉'!V30</f>
        <v>0</v>
      </c>
      <c r="M14" s="12">
        <f>'清須・北名古屋・西春日井・岩倉'!W30</f>
        <v>0</v>
      </c>
      <c r="N14" s="275">
        <f t="shared" si="0"/>
        <v>2</v>
      </c>
      <c r="O14" s="12">
        <f t="shared" si="1"/>
        <v>2450</v>
      </c>
      <c r="P14" s="214">
        <f t="shared" si="2"/>
        <v>0</v>
      </c>
      <c r="Q14" s="13"/>
      <c r="R14" s="8"/>
      <c r="S14" s="8"/>
      <c r="T14" s="8"/>
      <c r="U14" s="8"/>
      <c r="V14" s="8"/>
      <c r="W14" s="8"/>
      <c r="X14" s="8"/>
    </row>
    <row r="15" spans="1:24" ht="15.75" customHeight="1">
      <c r="A15" s="213" t="s">
        <v>226</v>
      </c>
      <c r="B15" s="221">
        <f>VALUE(TRIM(LEFT('清須・北名古屋・西春日井・岩倉'!C41,2)))</f>
        <v>3</v>
      </c>
      <c r="C15" s="12">
        <f>'清須・北名古屋・西春日井・岩倉'!E41</f>
        <v>7050</v>
      </c>
      <c r="D15" s="214">
        <f>'清須・北名古屋・西春日井・岩倉'!F41</f>
        <v>0</v>
      </c>
      <c r="E15" s="275">
        <f>VALUE(TRIM(LEFT('清須・北名古屋・西春日井・岩倉'!J41,2)))</f>
        <v>1</v>
      </c>
      <c r="F15" s="12">
        <f>'清須・北名古屋・西春日井・岩倉'!L41</f>
        <v>950</v>
      </c>
      <c r="G15" s="12">
        <f>'清須・北名古屋・西春日井・岩倉'!M41</f>
        <v>0</v>
      </c>
      <c r="H15" s="275"/>
      <c r="I15" s="12">
        <f>'清須・北名古屋・西春日井・岩倉'!Q41</f>
        <v>0</v>
      </c>
      <c r="J15" s="12">
        <f>'清須・北名古屋・西春日井・岩倉'!R41</f>
        <v>0</v>
      </c>
      <c r="K15" s="275">
        <f>VALUE(TRIM(LEFT('清須・北名古屋・西春日井・岩倉'!T41,2)))</f>
        <v>1</v>
      </c>
      <c r="L15" s="12">
        <f>'清須・北名古屋・西春日井・岩倉'!V41</f>
        <v>950</v>
      </c>
      <c r="M15" s="12">
        <f>'清須・北名古屋・西春日井・岩倉'!W41</f>
        <v>0</v>
      </c>
      <c r="N15" s="275">
        <f t="shared" si="0"/>
        <v>5</v>
      </c>
      <c r="O15" s="12">
        <f t="shared" si="1"/>
        <v>8950</v>
      </c>
      <c r="P15" s="214">
        <f t="shared" si="2"/>
        <v>0</v>
      </c>
      <c r="Q15" s="13"/>
      <c r="R15" s="8"/>
      <c r="S15" s="8"/>
      <c r="T15" s="8"/>
      <c r="U15" s="8"/>
      <c r="V15" s="8"/>
      <c r="W15" s="8"/>
      <c r="X15" s="8"/>
    </row>
    <row r="16" spans="1:24" ht="15.75" customHeight="1">
      <c r="A16" s="213" t="s">
        <v>227</v>
      </c>
      <c r="B16" s="221">
        <f>VALUE(TRIM(LEFT('江南・丹羽'!C20,2)))</f>
        <v>9</v>
      </c>
      <c r="C16" s="12">
        <f>'江南・丹羽'!E20</f>
        <v>17050</v>
      </c>
      <c r="D16" s="214">
        <f>'江南・丹羽'!F20</f>
        <v>0</v>
      </c>
      <c r="E16" s="275">
        <f>VALUE(TRIM(LEFT('江南・丹羽'!J20,2)))</f>
        <v>4</v>
      </c>
      <c r="F16" s="12">
        <f>'江南・丹羽'!L20</f>
        <v>2200</v>
      </c>
      <c r="G16" s="12">
        <f>'江南・丹羽'!M20</f>
        <v>0</v>
      </c>
      <c r="H16" s="275"/>
      <c r="I16" s="12">
        <f>'江南・丹羽'!Q20</f>
        <v>0</v>
      </c>
      <c r="J16" s="12">
        <f>'江南・丹羽'!R20</f>
        <v>0</v>
      </c>
      <c r="K16" s="275">
        <f>VALUE(TRIM(LEFT('江南・丹羽'!T20,2)))</f>
        <v>2</v>
      </c>
      <c r="L16" s="12">
        <f>'江南・丹羽'!V20</f>
        <v>1050</v>
      </c>
      <c r="M16" s="12">
        <f>'江南・丹羽'!W20</f>
        <v>0</v>
      </c>
      <c r="N16" s="275">
        <f t="shared" si="0"/>
        <v>15</v>
      </c>
      <c r="O16" s="12">
        <f t="shared" si="1"/>
        <v>20300</v>
      </c>
      <c r="P16" s="214">
        <f t="shared" si="2"/>
        <v>0</v>
      </c>
      <c r="Q16" s="13"/>
      <c r="R16" s="8"/>
      <c r="S16" s="8"/>
      <c r="T16" s="8"/>
      <c r="U16" s="8"/>
      <c r="V16" s="8"/>
      <c r="W16" s="8"/>
      <c r="X16" s="8"/>
    </row>
    <row r="17" spans="1:24" ht="15.75" customHeight="1">
      <c r="A17" s="213" t="s">
        <v>228</v>
      </c>
      <c r="B17" s="221">
        <f>VALUE(TRIM(LEFT('江南・丹羽'!C35,2)))</f>
        <v>6</v>
      </c>
      <c r="C17" s="12">
        <f>'江南・丹羽'!E35</f>
        <v>10300</v>
      </c>
      <c r="D17" s="214">
        <f>'江南・丹羽'!F35</f>
        <v>0</v>
      </c>
      <c r="E17" s="275">
        <f>VALUE(TRIM(LEFT('江南・丹羽'!J35,2)))</f>
        <v>1</v>
      </c>
      <c r="F17" s="12">
        <f>'江南・丹羽'!L35</f>
        <v>1100</v>
      </c>
      <c r="G17" s="12">
        <f>'江南・丹羽'!M35</f>
        <v>0</v>
      </c>
      <c r="H17" s="275"/>
      <c r="I17" s="12">
        <f>'江南・丹羽'!Q35</f>
        <v>0</v>
      </c>
      <c r="J17" s="12">
        <f>'江南・丹羽'!R35</f>
        <v>0</v>
      </c>
      <c r="K17" s="275"/>
      <c r="L17" s="12">
        <f>'江南・丹羽'!V35</f>
        <v>0</v>
      </c>
      <c r="M17" s="12">
        <f>'江南・丹羽'!W35</f>
        <v>0</v>
      </c>
      <c r="N17" s="275">
        <f t="shared" si="0"/>
        <v>7</v>
      </c>
      <c r="O17" s="12">
        <f t="shared" si="1"/>
        <v>11400</v>
      </c>
      <c r="P17" s="214">
        <f t="shared" si="2"/>
        <v>0</v>
      </c>
      <c r="Q17" s="13"/>
      <c r="R17" s="8"/>
      <c r="S17" s="8"/>
      <c r="T17" s="8"/>
      <c r="U17" s="8"/>
      <c r="V17" s="8"/>
      <c r="W17" s="8"/>
      <c r="X17" s="8"/>
    </row>
    <row r="18" spans="1:24" ht="15.75" customHeight="1">
      <c r="A18" s="213" t="s">
        <v>229</v>
      </c>
      <c r="B18" s="221">
        <f>VALUE(TRIM(LEFT('犬山・小牧'!C14,2)))</f>
        <v>8</v>
      </c>
      <c r="C18" s="12">
        <f>'犬山・小牧'!E14</f>
        <v>12950</v>
      </c>
      <c r="D18" s="214">
        <f>'犬山・小牧'!F14</f>
        <v>0</v>
      </c>
      <c r="E18" s="275">
        <f>VALUE(TRIM(LEFT('犬山・小牧'!J14,2)))</f>
        <v>3</v>
      </c>
      <c r="F18" s="12">
        <f>'犬山・小牧'!L14</f>
        <v>1750</v>
      </c>
      <c r="G18" s="12">
        <f>'犬山・小牧'!M14</f>
        <v>0</v>
      </c>
      <c r="H18" s="275"/>
      <c r="I18" s="12">
        <f>'犬山・小牧'!Q14</f>
        <v>0</v>
      </c>
      <c r="J18" s="12">
        <f>'犬山・小牧'!R14</f>
        <v>0</v>
      </c>
      <c r="K18" s="275">
        <f>VALUE(TRIM(LEFT('犬山・小牧'!T14,2)))</f>
        <v>1</v>
      </c>
      <c r="L18" s="12">
        <f>'犬山・小牧'!V14</f>
        <v>650</v>
      </c>
      <c r="M18" s="12">
        <f>'犬山・小牧'!W14</f>
        <v>0</v>
      </c>
      <c r="N18" s="275">
        <f t="shared" si="0"/>
        <v>12</v>
      </c>
      <c r="O18" s="12">
        <f t="shared" si="1"/>
        <v>15350</v>
      </c>
      <c r="P18" s="214">
        <f t="shared" si="2"/>
        <v>0</v>
      </c>
      <c r="Q18" s="13"/>
      <c r="R18" s="8"/>
      <c r="S18" s="8"/>
      <c r="T18" s="8"/>
      <c r="U18" s="8"/>
      <c r="V18" s="8"/>
      <c r="W18" s="8"/>
      <c r="X18" s="8"/>
    </row>
    <row r="19" spans="1:24" ht="15.75" customHeight="1">
      <c r="A19" s="213" t="s">
        <v>230</v>
      </c>
      <c r="B19" s="221">
        <f>VALUE(TRIM(LEFT('犬山・小牧'!C36,2)))</f>
        <v>15</v>
      </c>
      <c r="C19" s="12">
        <f>'犬山・小牧'!E36</f>
        <v>25850</v>
      </c>
      <c r="D19" s="214">
        <f>'犬山・小牧'!F36</f>
        <v>0</v>
      </c>
      <c r="E19" s="275">
        <f>VALUE(TRIM(LEFT('犬山・小牧'!J36,2)))</f>
        <v>3</v>
      </c>
      <c r="F19" s="12">
        <f>'犬山・小牧'!L36</f>
        <v>2250</v>
      </c>
      <c r="G19" s="12">
        <f>'犬山・小牧'!M36</f>
        <v>0</v>
      </c>
      <c r="H19" s="275"/>
      <c r="I19" s="12">
        <f>'犬山・小牧'!Q36</f>
        <v>0</v>
      </c>
      <c r="J19" s="12">
        <f>'犬山・小牧'!R36</f>
        <v>0</v>
      </c>
      <c r="K19" s="275">
        <f>VALUE(TRIM(LEFT('犬山・小牧'!T36,2)))</f>
        <v>3</v>
      </c>
      <c r="L19" s="12">
        <f>'犬山・小牧'!V36</f>
        <v>1800</v>
      </c>
      <c r="M19" s="12">
        <f>'犬山・小牧'!W36</f>
        <v>0</v>
      </c>
      <c r="N19" s="275">
        <f t="shared" si="0"/>
        <v>21</v>
      </c>
      <c r="O19" s="12">
        <f t="shared" si="1"/>
        <v>29900</v>
      </c>
      <c r="P19" s="214">
        <f t="shared" si="2"/>
        <v>0</v>
      </c>
      <c r="Q19" s="13"/>
      <c r="R19" s="8"/>
      <c r="S19" s="8"/>
      <c r="T19" s="8"/>
      <c r="U19" s="8"/>
      <c r="V19" s="8"/>
      <c r="W19" s="8"/>
      <c r="X19" s="8"/>
    </row>
    <row r="20" spans="1:24" ht="15.75" customHeight="1">
      <c r="A20" s="213" t="s">
        <v>231</v>
      </c>
      <c r="B20" s="221">
        <f>VALUE(TRIM(LEFT('春日井'!C35,2)))</f>
        <v>24</v>
      </c>
      <c r="C20" s="12">
        <f>'春日井'!E35</f>
        <v>51750</v>
      </c>
      <c r="D20" s="214">
        <f>'春日井'!F35</f>
        <v>0</v>
      </c>
      <c r="E20" s="275">
        <f>VALUE(TRIM(LEFT('春日井'!J35,2)))</f>
        <v>8</v>
      </c>
      <c r="F20" s="12">
        <f>'春日井'!L35</f>
        <v>6350</v>
      </c>
      <c r="G20" s="12">
        <f>'春日井'!M35</f>
        <v>0</v>
      </c>
      <c r="H20" s="275"/>
      <c r="I20" s="12">
        <f>'春日井'!Q35</f>
        <v>0</v>
      </c>
      <c r="J20" s="12">
        <f>'春日井'!R35</f>
        <v>0</v>
      </c>
      <c r="K20" s="275">
        <f>VALUE(TRIM(LEFT('春日井'!T35,2)))</f>
        <v>6</v>
      </c>
      <c r="L20" s="12">
        <f>'春日井'!V35</f>
        <v>3050</v>
      </c>
      <c r="M20" s="12">
        <f>'春日井'!W35</f>
        <v>0</v>
      </c>
      <c r="N20" s="275">
        <f t="shared" si="0"/>
        <v>38</v>
      </c>
      <c r="O20" s="12">
        <f t="shared" si="1"/>
        <v>61150</v>
      </c>
      <c r="P20" s="214">
        <f t="shared" si="2"/>
        <v>0</v>
      </c>
      <c r="Q20" s="13"/>
      <c r="R20" s="8"/>
      <c r="S20" s="8"/>
      <c r="T20" s="8"/>
      <c r="U20" s="8"/>
      <c r="V20" s="8"/>
      <c r="W20" s="8"/>
      <c r="X20" s="8"/>
    </row>
    <row r="21" spans="1:24" ht="15.75" customHeight="1">
      <c r="A21" s="213" t="s">
        <v>232</v>
      </c>
      <c r="B21" s="221">
        <f>VALUE(TRIM(LEFT('瀬戸・尾張旭'!C23,2)))</f>
        <v>14</v>
      </c>
      <c r="C21" s="12">
        <f>'瀬戸・尾張旭'!E23</f>
        <v>23150</v>
      </c>
      <c r="D21" s="214">
        <f>'瀬戸・尾張旭'!F23</f>
        <v>0</v>
      </c>
      <c r="E21" s="275">
        <f>VALUE(TRIM(LEFT('瀬戸・尾張旭'!J23,2)))</f>
        <v>3</v>
      </c>
      <c r="F21" s="12">
        <f>'瀬戸・尾張旭'!L23</f>
        <v>2300</v>
      </c>
      <c r="G21" s="12">
        <f>'瀬戸・尾張旭'!M23</f>
        <v>0</v>
      </c>
      <c r="H21" s="275"/>
      <c r="I21" s="12">
        <f>'瀬戸・尾張旭'!Q23</f>
        <v>0</v>
      </c>
      <c r="J21" s="12">
        <f>'瀬戸・尾張旭'!R23</f>
        <v>0</v>
      </c>
      <c r="K21" s="275">
        <f>VALUE(TRIM(LEFT('瀬戸・尾張旭'!T23,2)))</f>
        <v>2</v>
      </c>
      <c r="L21" s="12">
        <f>'瀬戸・尾張旭'!V23</f>
        <v>1050</v>
      </c>
      <c r="M21" s="12">
        <f>'瀬戸・尾張旭'!W23</f>
        <v>0</v>
      </c>
      <c r="N21" s="275">
        <f t="shared" si="0"/>
        <v>19</v>
      </c>
      <c r="O21" s="12">
        <f t="shared" si="1"/>
        <v>26500</v>
      </c>
      <c r="P21" s="214">
        <f t="shared" si="2"/>
        <v>0</v>
      </c>
      <c r="Q21" s="13"/>
      <c r="R21" s="8"/>
      <c r="S21" s="8"/>
      <c r="T21" s="8"/>
      <c r="U21" s="8"/>
      <c r="V21" s="8"/>
      <c r="W21" s="8"/>
      <c r="X21" s="8"/>
    </row>
    <row r="22" spans="1:24" ht="15.75" customHeight="1">
      <c r="A22" s="213" t="s">
        <v>233</v>
      </c>
      <c r="B22" s="221">
        <f>VALUE(TRIM(LEFT('瀬戸・尾張旭'!C35,2)))</f>
        <v>6</v>
      </c>
      <c r="C22" s="12">
        <f>'瀬戸・尾張旭'!E35</f>
        <v>14100</v>
      </c>
      <c r="D22" s="214">
        <f>'瀬戸・尾張旭'!F35</f>
        <v>0</v>
      </c>
      <c r="E22" s="275">
        <f>VALUE(TRIM(LEFT('瀬戸・尾張旭'!J35,2)))</f>
        <v>1</v>
      </c>
      <c r="F22" s="12">
        <f>'瀬戸・尾張旭'!L35</f>
        <v>1900</v>
      </c>
      <c r="G22" s="12">
        <f>'瀬戸・尾張旭'!M35</f>
        <v>0</v>
      </c>
      <c r="H22" s="275"/>
      <c r="I22" s="12">
        <f>'瀬戸・尾張旭'!Q35</f>
        <v>0</v>
      </c>
      <c r="J22" s="12">
        <f>'瀬戸・尾張旭'!R35</f>
        <v>0</v>
      </c>
      <c r="K22" s="275">
        <f>VALUE(TRIM(LEFT('瀬戸・尾張旭'!T35,2)))</f>
        <v>2</v>
      </c>
      <c r="L22" s="12">
        <f>'瀬戸・尾張旭'!V35</f>
        <v>850</v>
      </c>
      <c r="M22" s="12">
        <f>'瀬戸・尾張旭'!W35</f>
        <v>0</v>
      </c>
      <c r="N22" s="275">
        <f t="shared" si="0"/>
        <v>9</v>
      </c>
      <c r="O22" s="12">
        <f t="shared" si="1"/>
        <v>16850</v>
      </c>
      <c r="P22" s="214">
        <f t="shared" si="2"/>
        <v>0</v>
      </c>
      <c r="Q22" s="13"/>
      <c r="R22" s="8"/>
      <c r="S22" s="8"/>
      <c r="T22" s="8"/>
      <c r="U22" s="8"/>
      <c r="V22" s="8"/>
      <c r="W22" s="8"/>
      <c r="X22" s="8"/>
    </row>
    <row r="23" spans="1:24" ht="15.75" customHeight="1">
      <c r="A23" s="213" t="s">
        <v>234</v>
      </c>
      <c r="B23" s="221">
        <f>VALUE(TRIM(LEFT('日進・豊明'!C20,2)))</f>
        <v>9</v>
      </c>
      <c r="C23" s="12">
        <f>'日進・豊明'!E20</f>
        <v>13050</v>
      </c>
      <c r="D23" s="214">
        <f>'日進・豊明'!F20</f>
        <v>0</v>
      </c>
      <c r="E23" s="275">
        <f>VALUE(TRIM(LEFT('日進・豊明'!J20,2)))</f>
        <v>2</v>
      </c>
      <c r="F23" s="12">
        <f>'日進・豊明'!L20</f>
        <v>2300</v>
      </c>
      <c r="G23" s="12">
        <f>'日進・豊明'!M20</f>
        <v>0</v>
      </c>
      <c r="H23" s="275"/>
      <c r="I23" s="12">
        <f>'日進・豊明'!Q20</f>
        <v>0</v>
      </c>
      <c r="J23" s="12">
        <f>'日進・豊明'!R20</f>
        <v>0</v>
      </c>
      <c r="K23" s="275">
        <f>VALUE(TRIM(LEFT('日進・豊明'!T20,2)))</f>
        <v>2</v>
      </c>
      <c r="L23" s="12">
        <f>'日進・豊明'!V20</f>
        <v>700</v>
      </c>
      <c r="M23" s="12">
        <f>'日進・豊明'!W20</f>
        <v>0</v>
      </c>
      <c r="N23" s="275">
        <f t="shared" si="0"/>
        <v>13</v>
      </c>
      <c r="O23" s="12">
        <f t="shared" si="1"/>
        <v>16050</v>
      </c>
      <c r="P23" s="214">
        <f t="shared" si="2"/>
        <v>0</v>
      </c>
      <c r="Q23" s="13"/>
      <c r="R23" s="8"/>
      <c r="S23" s="8"/>
      <c r="T23" s="8"/>
      <c r="U23" s="8"/>
      <c r="V23" s="8"/>
      <c r="W23" s="8"/>
      <c r="X23" s="8"/>
    </row>
    <row r="24" spans="1:24" ht="15.75" customHeight="1">
      <c r="A24" s="213" t="s">
        <v>235</v>
      </c>
      <c r="B24" s="221">
        <f>VALUE(TRIM(LEFT('日進・豊明'!C37,2)))</f>
        <v>6</v>
      </c>
      <c r="C24" s="12">
        <f>'日進・豊明'!E37</f>
        <v>11500</v>
      </c>
      <c r="D24" s="214">
        <f>'日進・豊明'!F37</f>
        <v>0</v>
      </c>
      <c r="E24" s="275">
        <f>VALUE(TRIM(LEFT('日進・豊明'!J37,2)))</f>
        <v>2</v>
      </c>
      <c r="F24" s="12">
        <f>'日進・豊明'!L37</f>
        <v>1400</v>
      </c>
      <c r="G24" s="12">
        <f>'日進・豊明'!M37</f>
        <v>0</v>
      </c>
      <c r="H24" s="275">
        <f>VALUE(TRIM(LEFT('日進・豊明'!O37,2)))</f>
        <v>0</v>
      </c>
      <c r="I24" s="12">
        <f>'日進・豊明'!Q37</f>
        <v>0</v>
      </c>
      <c r="J24" s="12">
        <f>'日進・豊明'!R37</f>
        <v>0</v>
      </c>
      <c r="K24" s="275">
        <f>VALUE(TRIM(LEFT('日進・豊明'!T37,2)))</f>
        <v>2</v>
      </c>
      <c r="L24" s="12">
        <f>'日進・豊明'!V37</f>
        <v>550</v>
      </c>
      <c r="M24" s="12">
        <f>'日進・豊明'!W37</f>
        <v>0</v>
      </c>
      <c r="N24" s="275">
        <f t="shared" si="0"/>
        <v>10</v>
      </c>
      <c r="O24" s="12">
        <f t="shared" si="1"/>
        <v>13450</v>
      </c>
      <c r="P24" s="214">
        <f t="shared" si="2"/>
        <v>0</v>
      </c>
      <c r="Q24" s="691"/>
      <c r="R24" s="8"/>
      <c r="S24" s="8"/>
      <c r="T24" s="8"/>
      <c r="U24" s="8"/>
      <c r="V24" s="8"/>
      <c r="W24" s="8"/>
      <c r="X24" s="8"/>
    </row>
    <row r="25" spans="1:24" ht="15.75" customHeight="1">
      <c r="A25" s="213" t="s">
        <v>360</v>
      </c>
      <c r="B25" s="221">
        <f>VALUE(TRIM(LEFT('長久手・愛知郡'!C20)))</f>
        <v>4</v>
      </c>
      <c r="C25" s="12">
        <f>'長久手・愛知郡'!E20</f>
        <v>7550</v>
      </c>
      <c r="D25" s="214">
        <f>'長久手・愛知郡'!F20</f>
        <v>0</v>
      </c>
      <c r="E25" s="275">
        <f>VALUE(TRIM(LEFT('長久手・愛知郡'!J20,2)))</f>
        <v>1</v>
      </c>
      <c r="F25" s="12">
        <f>'長久手・愛知郡'!L20</f>
        <v>1350</v>
      </c>
      <c r="G25" s="12">
        <f>'長久手・愛知郡'!M20</f>
        <v>0</v>
      </c>
      <c r="H25" s="275"/>
      <c r="I25" s="12">
        <f>'長久手・愛知郡'!Q20</f>
        <v>0</v>
      </c>
      <c r="J25" s="12">
        <f>'長久手・愛知郡'!R20</f>
        <v>0</v>
      </c>
      <c r="K25" s="275">
        <f>VALUE(TRIM(LEFT('長久手・愛知郡'!T20)))</f>
        <v>1</v>
      </c>
      <c r="L25" s="12">
        <f>'長久手・愛知郡'!V20</f>
        <v>600</v>
      </c>
      <c r="M25" s="12">
        <f>'長久手・愛知郡'!W20</f>
        <v>0</v>
      </c>
      <c r="N25" s="275">
        <f>SUM(B25+E25+H25+K25)</f>
        <v>6</v>
      </c>
      <c r="O25" s="12">
        <f t="shared" si="1"/>
        <v>9500</v>
      </c>
      <c r="P25" s="214">
        <f t="shared" si="2"/>
        <v>0</v>
      </c>
      <c r="Q25" s="691"/>
      <c r="R25" s="8"/>
      <c r="S25" s="8"/>
      <c r="T25" s="8"/>
      <c r="U25" s="8"/>
      <c r="V25" s="8"/>
      <c r="W25" s="8"/>
      <c r="X25" s="8"/>
    </row>
    <row r="26" spans="1:24" ht="15.75" customHeight="1">
      <c r="A26" s="213" t="s">
        <v>221</v>
      </c>
      <c r="B26" s="221">
        <f>VALUE(TRIM(LEFT('長久手・愛知郡'!C33,2)))</f>
        <v>4</v>
      </c>
      <c r="C26" s="12">
        <f>'長久手・愛知郡'!E33</f>
        <v>7000</v>
      </c>
      <c r="D26" s="214">
        <f>'長久手・愛知郡'!F33</f>
        <v>0</v>
      </c>
      <c r="E26" s="275">
        <f>VALUE(TRIM(LEFT('長久手・愛知郡'!J33)))</f>
        <v>1</v>
      </c>
      <c r="F26" s="12">
        <f>'長久手・愛知郡'!L33</f>
        <v>550</v>
      </c>
      <c r="G26" s="12">
        <f>'長久手・愛知郡'!M33</f>
        <v>0</v>
      </c>
      <c r="H26" s="275"/>
      <c r="I26" s="12">
        <f>'長久手・愛知郡'!Q33</f>
        <v>0</v>
      </c>
      <c r="J26" s="12">
        <f>'長久手・愛知郡'!R33</f>
        <v>0</v>
      </c>
      <c r="K26" s="275">
        <f>VALUE(TRIM(LEFT('長久手・愛知郡'!T33,2)))</f>
        <v>1</v>
      </c>
      <c r="L26" s="12">
        <f>'長久手・愛知郡'!V33</f>
        <v>450</v>
      </c>
      <c r="M26" s="12">
        <f>'長久手・愛知郡'!W33</f>
        <v>0</v>
      </c>
      <c r="N26" s="275">
        <f t="shared" si="0"/>
        <v>6</v>
      </c>
      <c r="O26" s="12">
        <f t="shared" si="1"/>
        <v>8000</v>
      </c>
      <c r="P26" s="214">
        <f t="shared" si="2"/>
        <v>0</v>
      </c>
      <c r="Q26" s="692"/>
      <c r="R26" s="8"/>
      <c r="S26" s="8"/>
      <c r="T26" s="8"/>
      <c r="U26" s="8"/>
      <c r="V26" s="8"/>
      <c r="W26" s="8"/>
      <c r="X26" s="8"/>
    </row>
    <row r="27" spans="1:24" ht="15.75" customHeight="1">
      <c r="A27" s="213" t="s">
        <v>236</v>
      </c>
      <c r="B27" s="221">
        <f>VALUE(TRIM(LEFT('大府・東海'!C18,2)))</f>
        <v>7</v>
      </c>
      <c r="C27" s="12">
        <f>'大府・東海'!E18</f>
        <v>14600</v>
      </c>
      <c r="D27" s="214">
        <f>'大府・東海'!F18</f>
        <v>0</v>
      </c>
      <c r="E27" s="275">
        <f>VALUE(TRIM(LEFT('大府・東海'!J18,2)))</f>
        <v>2</v>
      </c>
      <c r="F27" s="12">
        <f>'大府・東海'!L18</f>
        <v>1650</v>
      </c>
      <c r="G27" s="12">
        <f>'大府・東海'!M18</f>
        <v>0</v>
      </c>
      <c r="H27" s="275"/>
      <c r="I27" s="12">
        <f>'大府・東海'!Q18</f>
        <v>0</v>
      </c>
      <c r="J27" s="12">
        <f>'大府・東海'!R18</f>
        <v>0</v>
      </c>
      <c r="K27" s="275">
        <f>VALUE(TRIM(LEFT('大府・東海'!T18,2)))</f>
        <v>1</v>
      </c>
      <c r="L27" s="12">
        <f>'大府・東海'!V18</f>
        <v>750</v>
      </c>
      <c r="M27" s="12">
        <f>'大府・東海'!W18</f>
        <v>0</v>
      </c>
      <c r="N27" s="275">
        <f t="shared" si="0"/>
        <v>10</v>
      </c>
      <c r="O27" s="12">
        <f t="shared" si="1"/>
        <v>17000</v>
      </c>
      <c r="P27" s="214">
        <f t="shared" si="2"/>
        <v>0</v>
      </c>
      <c r="Q27" s="692"/>
      <c r="R27" s="8"/>
      <c r="S27" s="8"/>
      <c r="T27" s="8"/>
      <c r="U27" s="8"/>
      <c r="V27" s="8"/>
      <c r="W27" s="8"/>
      <c r="X27" s="8"/>
    </row>
    <row r="28" spans="1:24" ht="15.75" customHeight="1">
      <c r="A28" s="213" t="s">
        <v>237</v>
      </c>
      <c r="B28" s="221">
        <f>VALUE(TRIM(LEFT('大府・東海'!C35,2)))</f>
        <v>9</v>
      </c>
      <c r="C28" s="12">
        <f>'大府・東海'!E35</f>
        <v>16400</v>
      </c>
      <c r="D28" s="214">
        <f>'大府・東海'!F35</f>
        <v>0</v>
      </c>
      <c r="E28" s="275">
        <f>VALUE(TRIM(LEFT('大府・東海'!J35,2)))</f>
        <v>3</v>
      </c>
      <c r="F28" s="12">
        <f>'大府・東海'!L35</f>
        <v>1950</v>
      </c>
      <c r="G28" s="12">
        <f>'大府・東海'!M35</f>
        <v>0</v>
      </c>
      <c r="H28" s="275">
        <f>VALUE(TRIM(LEFT('大府・東海'!O35,2)))</f>
        <v>1</v>
      </c>
      <c r="I28" s="12">
        <f>'大府・東海'!Q35</f>
        <v>0</v>
      </c>
      <c r="J28" s="12">
        <f>'大府・東海'!R35</f>
        <v>0</v>
      </c>
      <c r="K28" s="275">
        <f>VALUE(TRIM(LEFT('大府・東海'!T35,2)))</f>
        <v>4</v>
      </c>
      <c r="L28" s="12">
        <f>'大府・東海'!V35</f>
        <v>1400</v>
      </c>
      <c r="M28" s="12">
        <f>'大府・東海'!W35</f>
        <v>0</v>
      </c>
      <c r="N28" s="275">
        <f t="shared" si="0"/>
        <v>17</v>
      </c>
      <c r="O28" s="12">
        <f t="shared" si="1"/>
        <v>19750</v>
      </c>
      <c r="P28" s="214">
        <f t="shared" si="2"/>
        <v>0</v>
      </c>
      <c r="Q28" s="692"/>
      <c r="R28" s="8"/>
      <c r="S28" s="8"/>
      <c r="T28" s="8"/>
      <c r="U28" s="8"/>
      <c r="V28" s="8"/>
      <c r="W28" s="8"/>
      <c r="X28" s="8"/>
    </row>
    <row r="29" spans="1:24" ht="15.75" customHeight="1">
      <c r="A29" s="213" t="s">
        <v>238</v>
      </c>
      <c r="B29" s="221">
        <f>VALUE(TRIM(LEFT('知多・半田市'!C18,2)))</f>
        <v>7</v>
      </c>
      <c r="C29" s="12">
        <f>'知多・半田市'!E18</f>
        <v>14500</v>
      </c>
      <c r="D29" s="214">
        <f>'知多・半田市'!F18</f>
        <v>0</v>
      </c>
      <c r="E29" s="275">
        <f>VALUE(TRIM(LEFT('知多・半田市'!J18,2)))</f>
        <v>3</v>
      </c>
      <c r="F29" s="12">
        <f>'知多・半田市'!L18</f>
        <v>2400</v>
      </c>
      <c r="G29" s="12">
        <f>'知多・半田市'!M18</f>
        <v>0</v>
      </c>
      <c r="H29" s="275"/>
      <c r="I29" s="12">
        <f>'知多・半田市'!Q18</f>
        <v>0</v>
      </c>
      <c r="J29" s="12">
        <f>'知多・半田市'!R18</f>
        <v>0</v>
      </c>
      <c r="K29" s="275">
        <f>VALUE(TRIM(LEFT('知多・半田市'!T18,2)))</f>
        <v>1</v>
      </c>
      <c r="L29" s="12">
        <f>'知多・半田市'!V18</f>
        <v>650</v>
      </c>
      <c r="M29" s="12">
        <f>'知多・半田市'!W18</f>
        <v>0</v>
      </c>
      <c r="N29" s="275">
        <f t="shared" si="0"/>
        <v>11</v>
      </c>
      <c r="O29" s="12">
        <f t="shared" si="1"/>
        <v>17550</v>
      </c>
      <c r="P29" s="214">
        <f t="shared" si="2"/>
        <v>0</v>
      </c>
      <c r="Q29" s="692"/>
      <c r="R29" s="8"/>
      <c r="S29" s="8"/>
      <c r="T29" s="8"/>
      <c r="U29" s="8"/>
      <c r="V29" s="8"/>
      <c r="W29" s="8"/>
      <c r="X29" s="8"/>
    </row>
    <row r="30" spans="1:24" ht="15.75" customHeight="1">
      <c r="A30" s="213" t="s">
        <v>239</v>
      </c>
      <c r="B30" s="221">
        <f>VALUE(TRIM(LEFT('知多・半田市'!C35,2)))</f>
        <v>13</v>
      </c>
      <c r="C30" s="12">
        <f>'知多・半田市'!E35</f>
        <v>20250</v>
      </c>
      <c r="D30" s="214">
        <f>'知多・半田市'!F35</f>
        <v>0</v>
      </c>
      <c r="E30" s="275">
        <f>VALUE(TRIM(LEFT('知多・半田市'!J35,2)))</f>
        <v>4</v>
      </c>
      <c r="F30" s="12">
        <f>'知多・半田市'!L35</f>
        <v>1950</v>
      </c>
      <c r="G30" s="12">
        <f>'知多・半田市'!M35</f>
        <v>0</v>
      </c>
      <c r="H30" s="275"/>
      <c r="I30" s="12">
        <f>'知多・半田市'!Q35</f>
        <v>0</v>
      </c>
      <c r="J30" s="12">
        <f>'知多・半田市'!R35</f>
        <v>0</v>
      </c>
      <c r="K30" s="275">
        <f>VALUE(TRIM(LEFT('知多・半田市'!T35,2)))</f>
        <v>3</v>
      </c>
      <c r="L30" s="12">
        <f>'知多・半田市'!V35</f>
        <v>1000</v>
      </c>
      <c r="M30" s="12">
        <f>'知多・半田市'!W35</f>
        <v>0</v>
      </c>
      <c r="N30" s="275">
        <f t="shared" si="0"/>
        <v>20</v>
      </c>
      <c r="O30" s="12">
        <f t="shared" si="1"/>
        <v>23200</v>
      </c>
      <c r="P30" s="214">
        <f t="shared" si="2"/>
        <v>0</v>
      </c>
      <c r="Q30" s="13"/>
      <c r="R30" s="8"/>
      <c r="S30" s="8"/>
      <c r="T30" s="8"/>
      <c r="U30" s="8"/>
      <c r="V30" s="8"/>
      <c r="W30" s="8"/>
      <c r="X30" s="8"/>
    </row>
    <row r="31" spans="1:24" ht="15.75" customHeight="1">
      <c r="A31" s="213" t="s">
        <v>240</v>
      </c>
      <c r="B31" s="221">
        <f>VALUE(TRIM(LEFT('常滑・知多郡'!C14,2)))</f>
        <v>4</v>
      </c>
      <c r="C31" s="12">
        <f>'常滑・知多郡'!E14</f>
        <v>9850</v>
      </c>
      <c r="D31" s="214">
        <f>'常滑・知多郡'!F14</f>
        <v>0</v>
      </c>
      <c r="E31" s="275">
        <f>VALUE(TRIM(LEFT('常滑・知多郡'!J14,2)))</f>
        <v>1</v>
      </c>
      <c r="F31" s="12">
        <f>'常滑・知多郡'!L14</f>
        <v>400</v>
      </c>
      <c r="G31" s="12">
        <f>'常滑・知多郡'!M14</f>
        <v>0</v>
      </c>
      <c r="H31" s="275"/>
      <c r="I31" s="12"/>
      <c r="J31" s="12"/>
      <c r="K31" s="275"/>
      <c r="L31" s="12"/>
      <c r="M31" s="12">
        <f>'常滑・知多郡'!W14</f>
        <v>0</v>
      </c>
      <c r="N31" s="275">
        <f t="shared" si="0"/>
        <v>5</v>
      </c>
      <c r="O31" s="12">
        <f t="shared" si="1"/>
        <v>10250</v>
      </c>
      <c r="P31" s="214">
        <f t="shared" si="2"/>
        <v>0</v>
      </c>
      <c r="Q31" s="13"/>
      <c r="R31" s="8"/>
      <c r="S31" s="8"/>
      <c r="T31" s="8"/>
      <c r="U31" s="8"/>
      <c r="V31" s="8"/>
      <c r="W31" s="8"/>
      <c r="X31" s="8"/>
    </row>
    <row r="32" spans="1:24" ht="15.75" customHeight="1">
      <c r="A32" s="216" t="s">
        <v>241</v>
      </c>
      <c r="B32" s="222">
        <f>VALUE(TRIM(LEFT('常滑・知多郡'!C36,2)))</f>
        <v>14</v>
      </c>
      <c r="C32" s="14">
        <f>'常滑・知多郡'!E36</f>
        <v>27450</v>
      </c>
      <c r="D32" s="217">
        <f>'常滑・知多郡'!F36</f>
        <v>0</v>
      </c>
      <c r="E32" s="276">
        <f>VALUE(TRIM(LEFT('常滑・知多郡'!J36,2)))</f>
        <v>5</v>
      </c>
      <c r="F32" s="14">
        <f>'常滑・知多郡'!L36</f>
        <v>2450</v>
      </c>
      <c r="G32" s="14">
        <f>'常滑・知多郡'!M36</f>
        <v>0</v>
      </c>
      <c r="H32" s="276"/>
      <c r="I32" s="14">
        <f>'常滑・知多郡'!Q36</f>
        <v>0</v>
      </c>
      <c r="J32" s="14">
        <f>'常滑・知多郡'!R36</f>
        <v>0</v>
      </c>
      <c r="K32" s="276">
        <f>VALUE(TRIM(LEFT('常滑・知多郡'!T36,2)))</f>
        <v>4</v>
      </c>
      <c r="L32" s="14">
        <f>'常滑・知多郡'!V36</f>
        <v>500</v>
      </c>
      <c r="M32" s="14">
        <f>'常滑・知多郡'!W36</f>
        <v>0</v>
      </c>
      <c r="N32" s="276">
        <f t="shared" si="0"/>
        <v>23</v>
      </c>
      <c r="O32" s="14">
        <f t="shared" si="1"/>
        <v>30400</v>
      </c>
      <c r="P32" s="277">
        <f t="shared" si="2"/>
        <v>0</v>
      </c>
      <c r="Q32" s="15"/>
      <c r="R32" s="8"/>
      <c r="S32" s="8"/>
      <c r="T32" s="8"/>
      <c r="U32" s="8"/>
      <c r="V32" s="8"/>
      <c r="W32" s="8"/>
      <c r="X32" s="8"/>
    </row>
    <row r="33" spans="1:24" ht="15.75" customHeight="1">
      <c r="A33" s="300"/>
      <c r="B33" s="223">
        <f>SUM(B5:B32)</f>
        <v>240</v>
      </c>
      <c r="C33" s="218">
        <f aca="true" t="shared" si="3" ref="C33:M33">SUM(C5:C32)</f>
        <v>480500</v>
      </c>
      <c r="D33" s="219">
        <f t="shared" si="3"/>
        <v>0</v>
      </c>
      <c r="E33" s="278">
        <f>SUM(E5:E32)</f>
        <v>70</v>
      </c>
      <c r="F33" s="218">
        <f t="shared" si="3"/>
        <v>47950</v>
      </c>
      <c r="G33" s="219">
        <f t="shared" si="3"/>
        <v>0</v>
      </c>
      <c r="H33" s="278">
        <f>SUM(H5:H32)</f>
        <v>10</v>
      </c>
      <c r="I33" s="218">
        <f>SUM(I5:I32)</f>
        <v>4000</v>
      </c>
      <c r="J33" s="219">
        <f t="shared" si="3"/>
        <v>0</v>
      </c>
      <c r="K33" s="278">
        <f>SUM(K5:K32)</f>
        <v>54</v>
      </c>
      <c r="L33" s="218">
        <f t="shared" si="3"/>
        <v>25900</v>
      </c>
      <c r="M33" s="219">
        <f t="shared" si="3"/>
        <v>0</v>
      </c>
      <c r="N33" s="278">
        <f>SUM(N5:N32)</f>
        <v>374</v>
      </c>
      <c r="O33" s="218">
        <f>SUM(O5:O32)</f>
        <v>558350</v>
      </c>
      <c r="P33" s="219">
        <f>SUM(P5:P32)</f>
        <v>0</v>
      </c>
      <c r="Q33" s="9"/>
      <c r="R33" s="8"/>
      <c r="S33" s="8"/>
      <c r="T33" s="8"/>
      <c r="U33" s="8"/>
      <c r="V33" s="8"/>
      <c r="W33" s="8"/>
      <c r="X33" s="8"/>
    </row>
    <row r="34" spans="1:24" ht="27.75" customHeight="1">
      <c r="A34" s="549" t="s">
        <v>530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R34" s="8"/>
      <c r="S34" s="8"/>
      <c r="T34" s="8"/>
      <c r="U34" s="8"/>
      <c r="V34" s="8"/>
      <c r="W34" s="8"/>
      <c r="X34" s="8"/>
    </row>
    <row r="35" spans="1:26" ht="17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6"/>
      <c r="T35" s="8"/>
      <c r="U35" s="8"/>
      <c r="V35" s="8"/>
      <c r="W35" s="8"/>
      <c r="X35" s="8"/>
      <c r="Y35" s="8"/>
      <c r="Z35" s="8"/>
    </row>
    <row r="36" spans="1:26" ht="17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7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7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7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7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7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7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</sheetData>
  <sheetProtection formatCells="0"/>
  <mergeCells count="15">
    <mergeCell ref="Q5:Q6"/>
    <mergeCell ref="Q24:Q29"/>
    <mergeCell ref="H4:J4"/>
    <mergeCell ref="E4:G4"/>
    <mergeCell ref="K4:M4"/>
    <mergeCell ref="N4:P4"/>
    <mergeCell ref="B4:D4"/>
    <mergeCell ref="M1:P1"/>
    <mergeCell ref="E2:F2"/>
    <mergeCell ref="E1:F1"/>
    <mergeCell ref="M2:O2"/>
    <mergeCell ref="A3:Q3"/>
    <mergeCell ref="G1:K1"/>
    <mergeCell ref="G2:K2"/>
    <mergeCell ref="B1:D2"/>
  </mergeCells>
  <printOptions horizontalCentered="1" verticalCentered="1"/>
  <pageMargins left="0.5905511811023623" right="0.3937007874015748" top="0.2362204724409449" bottom="0.31496062992125984" header="0" footer="0.1968503937007874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showGridLines="0" showZeros="0" view="pageBreakPreview" zoomScaleSheetLayoutView="100" zoomScalePageLayoutView="0" workbookViewId="0" topLeftCell="A1">
      <pane ySplit="2" topLeftCell="A3" activePane="bottomLeft" state="frozen"/>
      <selection pane="topLeft" activeCell="Q11" sqref="Q11"/>
      <selection pane="bottomLeft" activeCell="Y2" sqref="Y2:AA2"/>
    </sheetView>
  </sheetViews>
  <sheetFormatPr defaultColWidth="9.00390625" defaultRowHeight="13.5"/>
  <cols>
    <col min="1" max="1" width="7.625" style="6" customWidth="1"/>
    <col min="2" max="2" width="1.875" style="6" customWidth="1"/>
    <col min="3" max="3" width="9.625" style="67" customWidth="1"/>
    <col min="4" max="4" width="1.875" style="67" customWidth="1"/>
    <col min="5" max="5" width="6.625" style="68" customWidth="1"/>
    <col min="6" max="6" width="7.375" style="6" customWidth="1"/>
    <col min="7" max="7" width="5.625" style="6" customWidth="1"/>
    <col min="8" max="8" width="5.50390625" style="6" customWidth="1"/>
    <col min="9" max="9" width="0.37109375" style="121" customWidth="1"/>
    <col min="10" max="10" width="8.75390625" style="6" customWidth="1"/>
    <col min="11" max="11" width="2.125" style="6" customWidth="1"/>
    <col min="12" max="13" width="6.25390625" style="6" customWidth="1"/>
    <col min="14" max="14" width="0.37109375" style="121" customWidth="1"/>
    <col min="15" max="15" width="8.75390625" style="6" customWidth="1"/>
    <col min="16" max="16" width="2.125" style="6" customWidth="1"/>
    <col min="17" max="18" width="6.25390625" style="6" customWidth="1"/>
    <col min="19" max="19" width="0.37109375" style="121" customWidth="1"/>
    <col min="20" max="20" width="8.75390625" style="6" customWidth="1"/>
    <col min="21" max="21" width="2.125" style="6" customWidth="1"/>
    <col min="22" max="23" width="6.25390625" style="6" customWidth="1"/>
    <col min="24" max="24" width="8.125" style="6" customWidth="1"/>
    <col min="25" max="25" width="2.125" style="6" customWidth="1"/>
    <col min="26" max="26" width="5.125" style="6" customWidth="1"/>
    <col min="27" max="27" width="6.25390625" style="6" customWidth="1"/>
    <col min="28" max="16384" width="9.00390625" style="6" customWidth="1"/>
  </cols>
  <sheetData>
    <row r="1" spans="1:27" ht="27" customHeight="1">
      <c r="A1" s="1" t="s">
        <v>202</v>
      </c>
      <c r="B1" s="845"/>
      <c r="C1" s="845"/>
      <c r="D1" s="845"/>
      <c r="E1" s="845"/>
      <c r="F1" s="845"/>
      <c r="G1" s="845"/>
      <c r="H1" s="846"/>
      <c r="I1" s="2" t="s">
        <v>203</v>
      </c>
      <c r="J1" s="19" t="s">
        <v>203</v>
      </c>
      <c r="K1" s="733"/>
      <c r="L1" s="733"/>
      <c r="M1" s="733"/>
      <c r="N1" s="733"/>
      <c r="O1" s="733"/>
      <c r="P1" s="733"/>
      <c r="Q1" s="733"/>
      <c r="R1" s="2" t="s">
        <v>287</v>
      </c>
      <c r="S1" s="147"/>
      <c r="T1" s="733"/>
      <c r="U1" s="733"/>
      <c r="V1" s="733"/>
      <c r="W1" s="733"/>
      <c r="X1" s="849"/>
      <c r="Y1" s="314" t="s">
        <v>7</v>
      </c>
      <c r="Z1" s="112"/>
      <c r="AA1" s="148"/>
    </row>
    <row r="2" spans="1:27" ht="27" customHeight="1">
      <c r="A2" s="7"/>
      <c r="B2" s="847"/>
      <c r="C2" s="847"/>
      <c r="D2" s="847"/>
      <c r="E2" s="847"/>
      <c r="F2" s="847"/>
      <c r="G2" s="847"/>
      <c r="H2" s="848"/>
      <c r="I2" s="2" t="s">
        <v>204</v>
      </c>
      <c r="J2" s="19" t="s">
        <v>204</v>
      </c>
      <c r="K2" s="733"/>
      <c r="L2" s="733"/>
      <c r="M2" s="733"/>
      <c r="N2" s="733"/>
      <c r="O2" s="733"/>
      <c r="P2" s="733"/>
      <c r="Q2" s="733"/>
      <c r="R2" s="2" t="s">
        <v>205</v>
      </c>
      <c r="S2" s="146"/>
      <c r="T2" s="851">
        <f>F20+H20+M20+R20+W20+F37+H37+M37+W37</f>
        <v>0</v>
      </c>
      <c r="U2" s="851"/>
      <c r="V2" s="851"/>
      <c r="W2" s="851"/>
      <c r="X2" s="535" t="s">
        <v>0</v>
      </c>
      <c r="Y2" s="878"/>
      <c r="Z2" s="879"/>
      <c r="AA2" s="880"/>
    </row>
    <row r="3" spans="3:15" ht="24" customHeight="1">
      <c r="C3" s="877" t="s">
        <v>439</v>
      </c>
      <c r="D3" s="877"/>
      <c r="E3" s="877"/>
      <c r="F3" s="22"/>
      <c r="G3" s="22"/>
      <c r="H3" s="22"/>
      <c r="J3" s="24"/>
      <c r="K3" s="25" t="s">
        <v>3</v>
      </c>
      <c r="L3" s="781">
        <f>E20+G20+L20+Q20+V20</f>
        <v>16050</v>
      </c>
      <c r="M3" s="781"/>
      <c r="N3" s="126"/>
      <c r="O3" s="26" t="s">
        <v>0</v>
      </c>
    </row>
    <row r="4" spans="1:27" s="192" customFormat="1" ht="13.5" customHeight="1">
      <c r="A4" s="291" t="s">
        <v>2</v>
      </c>
      <c r="B4" s="678" t="s">
        <v>1</v>
      </c>
      <c r="C4" s="679"/>
      <c r="D4" s="679"/>
      <c r="E4" s="679"/>
      <c r="F4" s="358" t="s">
        <v>357</v>
      </c>
      <c r="G4" s="145"/>
      <c r="H4" s="359"/>
      <c r="I4" s="697" t="s">
        <v>4</v>
      </c>
      <c r="J4" s="697"/>
      <c r="K4" s="697"/>
      <c r="L4" s="697"/>
      <c r="M4" s="358" t="s">
        <v>357</v>
      </c>
      <c r="N4" s="704" t="s">
        <v>5</v>
      </c>
      <c r="O4" s="697"/>
      <c r="P4" s="697"/>
      <c r="Q4" s="697"/>
      <c r="R4" s="358" t="s">
        <v>357</v>
      </c>
      <c r="S4" s="704" t="s">
        <v>6</v>
      </c>
      <c r="T4" s="697"/>
      <c r="U4" s="697"/>
      <c r="V4" s="697"/>
      <c r="W4" s="358" t="s">
        <v>357</v>
      </c>
      <c r="X4" s="697"/>
      <c r="Y4" s="697"/>
      <c r="Z4" s="697"/>
      <c r="AA4" s="716"/>
    </row>
    <row r="5" spans="1:27" ht="13.5" customHeight="1">
      <c r="A5" s="27"/>
      <c r="B5" s="151"/>
      <c r="C5" s="28" t="s">
        <v>75</v>
      </c>
      <c r="D5" s="585" t="s">
        <v>484</v>
      </c>
      <c r="E5" s="30">
        <v>1450</v>
      </c>
      <c r="F5" s="492"/>
      <c r="G5" s="325"/>
      <c r="H5" s="518"/>
      <c r="I5" s="122"/>
      <c r="J5" s="249" t="s">
        <v>75</v>
      </c>
      <c r="K5" s="251"/>
      <c r="L5" s="30">
        <v>1200</v>
      </c>
      <c r="M5" s="518"/>
      <c r="N5" s="280"/>
      <c r="O5" s="230"/>
      <c r="P5" s="281"/>
      <c r="Q5" s="30"/>
      <c r="R5" s="518"/>
      <c r="S5" s="280"/>
      <c r="T5" s="230" t="s">
        <v>200</v>
      </c>
      <c r="U5" s="282"/>
      <c r="V5" s="30">
        <v>350</v>
      </c>
      <c r="W5" s="518"/>
      <c r="X5" s="638" t="s">
        <v>292</v>
      </c>
      <c r="Y5" s="639"/>
      <c r="Z5" s="639"/>
      <c r="AA5" s="640"/>
    </row>
    <row r="6" spans="1:27" ht="13.5" customHeight="1">
      <c r="A6" s="32"/>
      <c r="B6" s="152"/>
      <c r="C6" s="18" t="s">
        <v>273</v>
      </c>
      <c r="D6" s="585" t="s">
        <v>484</v>
      </c>
      <c r="E6" s="34">
        <v>1550</v>
      </c>
      <c r="F6" s="493"/>
      <c r="G6" s="327"/>
      <c r="H6" s="519"/>
      <c r="I6" s="123"/>
      <c r="J6" s="43" t="s">
        <v>200</v>
      </c>
      <c r="K6" s="252"/>
      <c r="L6" s="34">
        <v>1100</v>
      </c>
      <c r="M6" s="519"/>
      <c r="N6" s="284"/>
      <c r="O6" s="43"/>
      <c r="P6" s="285"/>
      <c r="Q6" s="34"/>
      <c r="R6" s="346"/>
      <c r="S6" s="284"/>
      <c r="T6" s="43" t="s">
        <v>79</v>
      </c>
      <c r="U6" s="286"/>
      <c r="V6" s="339">
        <v>350</v>
      </c>
      <c r="W6" s="519"/>
      <c r="X6" s="588" t="s">
        <v>521</v>
      </c>
      <c r="Y6" s="608"/>
      <c r="Z6" s="608"/>
      <c r="AA6" s="640"/>
    </row>
    <row r="7" spans="1:27" ht="13.5" customHeight="1">
      <c r="A7" s="32"/>
      <c r="B7" s="152"/>
      <c r="C7" s="18" t="s">
        <v>274</v>
      </c>
      <c r="D7" s="585" t="s">
        <v>484</v>
      </c>
      <c r="E7" s="34">
        <v>950</v>
      </c>
      <c r="F7" s="493"/>
      <c r="G7" s="327"/>
      <c r="H7" s="519"/>
      <c r="I7" s="123"/>
      <c r="J7" s="43"/>
      <c r="K7" s="33"/>
      <c r="L7" s="34"/>
      <c r="M7" s="519"/>
      <c r="N7" s="284"/>
      <c r="O7" s="43"/>
      <c r="P7" s="33"/>
      <c r="Q7" s="235"/>
      <c r="R7" s="283"/>
      <c r="S7" s="284"/>
      <c r="T7" s="43"/>
      <c r="U7" s="33"/>
      <c r="V7" s="235"/>
      <c r="W7" s="283"/>
      <c r="X7" s="588" t="s">
        <v>474</v>
      </c>
      <c r="Y7" s="608"/>
      <c r="Z7" s="608"/>
      <c r="AA7" s="640"/>
    </row>
    <row r="8" spans="1:27" ht="13.5" customHeight="1">
      <c r="A8" s="32"/>
      <c r="B8" s="152"/>
      <c r="C8" s="18" t="s">
        <v>76</v>
      </c>
      <c r="D8" s="585" t="s">
        <v>484</v>
      </c>
      <c r="E8" s="34">
        <v>1350</v>
      </c>
      <c r="F8" s="493"/>
      <c r="G8" s="327"/>
      <c r="H8" s="519"/>
      <c r="I8" s="123"/>
      <c r="J8" s="43"/>
      <c r="K8" s="33"/>
      <c r="L8" s="235"/>
      <c r="M8" s="283"/>
      <c r="N8" s="284"/>
      <c r="O8" s="43"/>
      <c r="P8" s="33"/>
      <c r="Q8" s="235"/>
      <c r="R8" s="283"/>
      <c r="S8" s="284"/>
      <c r="T8" s="43"/>
      <c r="U8" s="33"/>
      <c r="V8" s="235"/>
      <c r="W8" s="283"/>
      <c r="X8" s="72"/>
      <c r="Y8" s="72"/>
      <c r="Z8" s="72"/>
      <c r="AA8" s="83"/>
    </row>
    <row r="9" spans="1:27" ht="13.5" customHeight="1">
      <c r="A9" s="32"/>
      <c r="B9" s="152"/>
      <c r="C9" s="43" t="s">
        <v>77</v>
      </c>
      <c r="D9" s="585" t="s">
        <v>484</v>
      </c>
      <c r="E9" s="34">
        <v>1900</v>
      </c>
      <c r="F9" s="493"/>
      <c r="G9" s="327"/>
      <c r="H9" s="519"/>
      <c r="I9" s="123"/>
      <c r="J9" s="43"/>
      <c r="K9" s="33"/>
      <c r="L9" s="235"/>
      <c r="M9" s="283"/>
      <c r="N9" s="284"/>
      <c r="O9" s="236"/>
      <c r="P9" s="33"/>
      <c r="Q9" s="235"/>
      <c r="R9" s="283"/>
      <c r="S9" s="284"/>
      <c r="T9" s="43"/>
      <c r="U9" s="33"/>
      <c r="V9" s="34"/>
      <c r="W9" s="283"/>
      <c r="X9" s="72"/>
      <c r="Y9" s="72"/>
      <c r="Z9" s="72"/>
      <c r="AA9" s="83"/>
    </row>
    <row r="10" spans="1:27" ht="13.5" customHeight="1">
      <c r="A10" s="32"/>
      <c r="B10" s="152"/>
      <c r="C10" s="18" t="s">
        <v>78</v>
      </c>
      <c r="D10" s="585" t="s">
        <v>484</v>
      </c>
      <c r="E10" s="34">
        <v>1000</v>
      </c>
      <c r="F10" s="493"/>
      <c r="G10" s="327"/>
      <c r="H10" s="519"/>
      <c r="I10" s="123"/>
      <c r="J10" s="43"/>
      <c r="K10" s="33"/>
      <c r="L10" s="235"/>
      <c r="M10" s="283"/>
      <c r="N10" s="284"/>
      <c r="O10" s="43"/>
      <c r="P10" s="33"/>
      <c r="Q10" s="235"/>
      <c r="R10" s="283"/>
      <c r="S10" s="284"/>
      <c r="T10" s="43"/>
      <c r="U10" s="33"/>
      <c r="V10" s="235"/>
      <c r="W10" s="283"/>
      <c r="X10" s="72"/>
      <c r="Y10" s="72"/>
      <c r="Z10" s="72"/>
      <c r="AA10" s="83"/>
    </row>
    <row r="11" spans="1:27" ht="13.5" customHeight="1">
      <c r="A11" s="32"/>
      <c r="B11" s="152"/>
      <c r="C11" s="18" t="s">
        <v>79</v>
      </c>
      <c r="D11" s="585" t="s">
        <v>484</v>
      </c>
      <c r="E11" s="34">
        <v>1200</v>
      </c>
      <c r="F11" s="493"/>
      <c r="G11" s="327"/>
      <c r="H11" s="519"/>
      <c r="I11" s="123"/>
      <c r="J11" s="43"/>
      <c r="K11" s="33"/>
      <c r="L11" s="235"/>
      <c r="M11" s="283"/>
      <c r="N11" s="284"/>
      <c r="O11" s="43"/>
      <c r="P11" s="33"/>
      <c r="Q11" s="235"/>
      <c r="R11" s="283"/>
      <c r="S11" s="284"/>
      <c r="T11" s="43"/>
      <c r="U11" s="33"/>
      <c r="V11" s="235"/>
      <c r="W11" s="283"/>
      <c r="X11" s="72"/>
      <c r="Y11" s="72"/>
      <c r="Z11" s="72"/>
      <c r="AA11" s="83"/>
    </row>
    <row r="12" spans="1:27" ht="13.5" customHeight="1">
      <c r="A12" s="32"/>
      <c r="B12" s="152"/>
      <c r="C12" s="18" t="s">
        <v>80</v>
      </c>
      <c r="D12" s="585" t="s">
        <v>484</v>
      </c>
      <c r="E12" s="34">
        <v>2350</v>
      </c>
      <c r="F12" s="493"/>
      <c r="G12" s="327"/>
      <c r="H12" s="519"/>
      <c r="I12" s="123"/>
      <c r="J12" s="43"/>
      <c r="K12" s="33"/>
      <c r="L12" s="235"/>
      <c r="M12" s="283"/>
      <c r="N12" s="284"/>
      <c r="O12" s="43"/>
      <c r="P12" s="33"/>
      <c r="Q12" s="235"/>
      <c r="R12" s="283"/>
      <c r="S12" s="284"/>
      <c r="T12" s="43"/>
      <c r="U12" s="33"/>
      <c r="V12" s="235"/>
      <c r="W12" s="283"/>
      <c r="X12" s="72"/>
      <c r="Y12" s="72"/>
      <c r="Z12" s="72"/>
      <c r="AA12" s="83"/>
    </row>
    <row r="13" spans="1:27" ht="13.5" customHeight="1">
      <c r="A13" s="32"/>
      <c r="B13" s="152"/>
      <c r="C13" s="18" t="s">
        <v>81</v>
      </c>
      <c r="D13" s="585" t="s">
        <v>484</v>
      </c>
      <c r="E13" s="34">
        <v>1300</v>
      </c>
      <c r="F13" s="493"/>
      <c r="G13" s="327"/>
      <c r="H13" s="519"/>
      <c r="I13" s="123"/>
      <c r="J13" s="43"/>
      <c r="K13" s="33"/>
      <c r="L13" s="235"/>
      <c r="M13" s="283"/>
      <c r="N13" s="284"/>
      <c r="O13" s="18"/>
      <c r="P13" s="33"/>
      <c r="Q13" s="235"/>
      <c r="R13" s="283"/>
      <c r="S13" s="284"/>
      <c r="T13" s="43"/>
      <c r="U13" s="33"/>
      <c r="V13" s="235"/>
      <c r="W13" s="283"/>
      <c r="X13" s="72"/>
      <c r="Y13" s="72"/>
      <c r="Z13" s="72"/>
      <c r="AA13" s="83"/>
    </row>
    <row r="14" spans="1:27" ht="13.5" customHeight="1">
      <c r="A14" s="44"/>
      <c r="B14" s="153"/>
      <c r="C14" s="45"/>
      <c r="D14" s="46"/>
      <c r="E14" s="47"/>
      <c r="F14" s="116"/>
      <c r="G14" s="329"/>
      <c r="H14" s="346"/>
      <c r="I14" s="124"/>
      <c r="J14" s="242"/>
      <c r="K14" s="46"/>
      <c r="L14" s="243"/>
      <c r="M14" s="283"/>
      <c r="N14" s="287"/>
      <c r="O14" s="242"/>
      <c r="P14" s="46"/>
      <c r="Q14" s="243"/>
      <c r="R14" s="283"/>
      <c r="S14" s="287"/>
      <c r="T14" s="242"/>
      <c r="U14" s="46"/>
      <c r="V14" s="243"/>
      <c r="W14" s="283"/>
      <c r="X14" s="72"/>
      <c r="Y14" s="72"/>
      <c r="Z14" s="72"/>
      <c r="AA14" s="83"/>
    </row>
    <row r="15" spans="1:27" ht="13.5" customHeight="1">
      <c r="A15" s="44"/>
      <c r="B15" s="153"/>
      <c r="C15" s="45"/>
      <c r="D15" s="46"/>
      <c r="E15" s="47"/>
      <c r="F15" s="116"/>
      <c r="G15" s="329"/>
      <c r="H15" s="346"/>
      <c r="I15" s="124"/>
      <c r="J15" s="242"/>
      <c r="K15" s="46"/>
      <c r="L15" s="243"/>
      <c r="M15" s="283"/>
      <c r="N15" s="287"/>
      <c r="O15" s="242"/>
      <c r="P15" s="46"/>
      <c r="Q15" s="243"/>
      <c r="R15" s="283"/>
      <c r="S15" s="287"/>
      <c r="T15" s="242"/>
      <c r="U15" s="46"/>
      <c r="V15" s="243"/>
      <c r="W15" s="283"/>
      <c r="X15" s="72"/>
      <c r="Y15" s="72"/>
      <c r="Z15" s="72"/>
      <c r="AA15" s="83"/>
    </row>
    <row r="16" spans="1:27" ht="13.5" customHeight="1">
      <c r="A16" s="44"/>
      <c r="B16" s="153"/>
      <c r="C16" s="45"/>
      <c r="D16" s="46"/>
      <c r="E16" s="47"/>
      <c r="F16" s="116"/>
      <c r="G16" s="329"/>
      <c r="H16" s="346"/>
      <c r="I16" s="124"/>
      <c r="J16" s="242"/>
      <c r="K16" s="46"/>
      <c r="L16" s="243"/>
      <c r="M16" s="283"/>
      <c r="N16" s="287"/>
      <c r="O16" s="242"/>
      <c r="P16" s="46"/>
      <c r="Q16" s="243"/>
      <c r="R16" s="283"/>
      <c r="S16" s="287"/>
      <c r="T16" s="242"/>
      <c r="U16" s="46"/>
      <c r="V16" s="243"/>
      <c r="W16" s="283"/>
      <c r="X16" s="72"/>
      <c r="Y16" s="72"/>
      <c r="Z16" s="72"/>
      <c r="AA16" s="83"/>
    </row>
    <row r="17" spans="1:27" ht="13.5" customHeight="1">
      <c r="A17" s="44"/>
      <c r="B17" s="153"/>
      <c r="C17" s="45"/>
      <c r="D17" s="46"/>
      <c r="E17" s="47"/>
      <c r="F17" s="116"/>
      <c r="G17" s="329"/>
      <c r="H17" s="346"/>
      <c r="I17" s="124"/>
      <c r="J17" s="242"/>
      <c r="K17" s="46"/>
      <c r="L17" s="243"/>
      <c r="M17" s="283"/>
      <c r="N17" s="287"/>
      <c r="O17" s="242"/>
      <c r="P17" s="46"/>
      <c r="Q17" s="243"/>
      <c r="R17" s="283"/>
      <c r="S17" s="287"/>
      <c r="T17" s="242"/>
      <c r="U17" s="46"/>
      <c r="V17" s="243"/>
      <c r="W17" s="283"/>
      <c r="X17" s="72"/>
      <c r="Y17" s="72"/>
      <c r="Z17" s="72"/>
      <c r="AA17" s="83"/>
    </row>
    <row r="18" spans="1:27" ht="13.5" customHeight="1">
      <c r="A18" s="44"/>
      <c r="B18" s="153"/>
      <c r="C18" s="45"/>
      <c r="D18" s="46"/>
      <c r="E18" s="47"/>
      <c r="F18" s="116"/>
      <c r="G18" s="329"/>
      <c r="H18" s="346"/>
      <c r="I18" s="124"/>
      <c r="J18" s="242"/>
      <c r="K18" s="46"/>
      <c r="L18" s="47"/>
      <c r="M18" s="283"/>
      <c r="N18" s="287"/>
      <c r="O18" s="242"/>
      <c r="P18" s="46"/>
      <c r="Q18" s="243"/>
      <c r="R18" s="283"/>
      <c r="S18" s="287"/>
      <c r="T18" s="242"/>
      <c r="U18" s="46"/>
      <c r="V18" s="243"/>
      <c r="W18" s="283"/>
      <c r="X18" s="72"/>
      <c r="Y18" s="72"/>
      <c r="Z18" s="72"/>
      <c r="AA18" s="83"/>
    </row>
    <row r="19" spans="1:27" ht="13.5" customHeight="1">
      <c r="A19" s="44"/>
      <c r="B19" s="153"/>
      <c r="C19" s="45"/>
      <c r="D19" s="46"/>
      <c r="E19" s="47"/>
      <c r="F19" s="117"/>
      <c r="G19" s="334"/>
      <c r="H19" s="347"/>
      <c r="I19" s="124"/>
      <c r="J19" s="242"/>
      <c r="K19" s="46"/>
      <c r="L19" s="243"/>
      <c r="M19" s="288"/>
      <c r="N19" s="287"/>
      <c r="O19" s="242"/>
      <c r="P19" s="46"/>
      <c r="Q19" s="243"/>
      <c r="R19" s="288"/>
      <c r="S19" s="287"/>
      <c r="T19" s="242"/>
      <c r="U19" s="46"/>
      <c r="V19" s="243"/>
      <c r="W19" s="288"/>
      <c r="X19" s="72"/>
      <c r="Y19" s="72"/>
      <c r="Z19" s="72"/>
      <c r="AA19" s="83"/>
    </row>
    <row r="20" spans="1:27" s="77" customFormat="1" ht="13.5" customHeight="1">
      <c r="A20" s="62"/>
      <c r="B20" s="62"/>
      <c r="C20" s="155" t="str">
        <f>CONCATENATE(FIXED(COUNTA(C5:C19),0,0),"　店")</f>
        <v>9　店</v>
      </c>
      <c r="D20" s="156"/>
      <c r="E20" s="93">
        <f>SUM(E5:E19)</f>
        <v>13050</v>
      </c>
      <c r="F20" s="118">
        <f>SUM(F5:F19)</f>
        <v>0</v>
      </c>
      <c r="G20" s="172"/>
      <c r="H20" s="118"/>
      <c r="I20" s="125"/>
      <c r="J20" s="155" t="str">
        <f>CONCATENATE(FIXED(COUNTA(J5:J19),0,0),"　店")</f>
        <v>2　店</v>
      </c>
      <c r="K20" s="156"/>
      <c r="L20" s="93">
        <f>SUM(L5:L19)</f>
        <v>2300</v>
      </c>
      <c r="M20" s="118">
        <f>SUM(M5:M19)</f>
        <v>0</v>
      </c>
      <c r="N20" s="289"/>
      <c r="O20" s="155"/>
      <c r="P20" s="156"/>
      <c r="Q20" s="93">
        <f>SUM(Q5:Q19)</f>
        <v>0</v>
      </c>
      <c r="R20" s="118">
        <f>SUM(R5:R19)</f>
        <v>0</v>
      </c>
      <c r="S20" s="289"/>
      <c r="T20" s="155" t="str">
        <f>CONCATENATE(FIXED(COUNTA(T5:T19),0,0),"　店")</f>
        <v>2　店</v>
      </c>
      <c r="U20" s="156"/>
      <c r="V20" s="93">
        <f>SUM(V5:V19)</f>
        <v>700</v>
      </c>
      <c r="W20" s="118">
        <f>SUM(W5:W19)</f>
        <v>0</v>
      </c>
      <c r="X20" s="207"/>
      <c r="Y20" s="207"/>
      <c r="Z20" s="207"/>
      <c r="AA20" s="186"/>
    </row>
    <row r="21" spans="3:15" ht="24" customHeight="1">
      <c r="C21" s="783" t="s">
        <v>440</v>
      </c>
      <c r="D21" s="783"/>
      <c r="E21" s="783"/>
      <c r="F21" s="22"/>
      <c r="G21" s="22"/>
      <c r="H21" s="22"/>
      <c r="J21" s="24"/>
      <c r="K21" s="25" t="s">
        <v>3</v>
      </c>
      <c r="L21" s="781">
        <f>E37+G37+L37+Q37+V37</f>
        <v>13450</v>
      </c>
      <c r="M21" s="781"/>
      <c r="N21" s="126"/>
      <c r="O21" s="26" t="s">
        <v>0</v>
      </c>
    </row>
    <row r="22" spans="1:27" s="192" customFormat="1" ht="13.5" customHeight="1">
      <c r="A22" s="291" t="s">
        <v>2</v>
      </c>
      <c r="B22" s="678" t="s">
        <v>1</v>
      </c>
      <c r="C22" s="679"/>
      <c r="D22" s="679"/>
      <c r="E22" s="679"/>
      <c r="F22" s="358" t="s">
        <v>357</v>
      </c>
      <c r="G22" s="145"/>
      <c r="H22" s="359"/>
      <c r="I22" s="697" t="s">
        <v>4</v>
      </c>
      <c r="J22" s="697"/>
      <c r="K22" s="697"/>
      <c r="L22" s="697"/>
      <c r="M22" s="358" t="s">
        <v>357</v>
      </c>
      <c r="N22" s="704" t="s">
        <v>5</v>
      </c>
      <c r="O22" s="697"/>
      <c r="P22" s="697"/>
      <c r="Q22" s="697"/>
      <c r="R22" s="358" t="s">
        <v>357</v>
      </c>
      <c r="S22" s="704" t="s">
        <v>6</v>
      </c>
      <c r="T22" s="697"/>
      <c r="U22" s="697"/>
      <c r="V22" s="697"/>
      <c r="W22" s="358" t="s">
        <v>357</v>
      </c>
      <c r="X22" s="697"/>
      <c r="Y22" s="697"/>
      <c r="Z22" s="697"/>
      <c r="AA22" s="716"/>
    </row>
    <row r="23" spans="1:27" ht="13.5">
      <c r="A23" s="27"/>
      <c r="B23" s="151"/>
      <c r="C23" s="28" t="s">
        <v>173</v>
      </c>
      <c r="D23" s="585" t="s">
        <v>484</v>
      </c>
      <c r="E23" s="30">
        <v>1950</v>
      </c>
      <c r="F23" s="492"/>
      <c r="G23" s="325"/>
      <c r="H23" s="520"/>
      <c r="I23" s="122"/>
      <c r="J23" s="230" t="s">
        <v>318</v>
      </c>
      <c r="K23" s="251"/>
      <c r="L23" s="30">
        <v>1000</v>
      </c>
      <c r="M23" s="518"/>
      <c r="N23" s="280"/>
      <c r="O23" s="230"/>
      <c r="P23" s="29"/>
      <c r="Q23" s="228"/>
      <c r="R23" s="279"/>
      <c r="S23" s="280"/>
      <c r="T23" s="230" t="s">
        <v>172</v>
      </c>
      <c r="U23" s="282"/>
      <c r="V23" s="30">
        <v>350</v>
      </c>
      <c r="W23" s="518"/>
      <c r="X23" s="59"/>
      <c r="Y23" s="60"/>
      <c r="Z23" s="58"/>
      <c r="AA23" s="83"/>
    </row>
    <row r="24" spans="1:27" ht="13.5">
      <c r="A24" s="163"/>
      <c r="B24" s="152"/>
      <c r="C24" s="18" t="s">
        <v>170</v>
      </c>
      <c r="D24" s="585" t="s">
        <v>484</v>
      </c>
      <c r="E24" s="34">
        <v>2050</v>
      </c>
      <c r="F24" s="493"/>
      <c r="G24" s="327"/>
      <c r="H24" s="520"/>
      <c r="I24" s="123"/>
      <c r="J24" s="43" t="s">
        <v>171</v>
      </c>
      <c r="K24" s="252"/>
      <c r="L24" s="339">
        <v>400</v>
      </c>
      <c r="M24" s="519"/>
      <c r="N24" s="284"/>
      <c r="O24" s="43"/>
      <c r="P24" s="33"/>
      <c r="Q24" s="235"/>
      <c r="R24" s="283"/>
      <c r="S24" s="284"/>
      <c r="T24" s="43" t="s">
        <v>171</v>
      </c>
      <c r="U24" s="286"/>
      <c r="V24" s="339">
        <v>200</v>
      </c>
      <c r="W24" s="519"/>
      <c r="X24" s="320"/>
      <c r="Y24" s="74"/>
      <c r="Z24" s="74"/>
      <c r="AA24" s="83"/>
    </row>
    <row r="25" spans="1:27" ht="13.5">
      <c r="A25" s="163"/>
      <c r="B25" s="152"/>
      <c r="C25" s="18" t="s">
        <v>171</v>
      </c>
      <c r="D25" s="585" t="s">
        <v>484</v>
      </c>
      <c r="E25" s="34">
        <v>2300</v>
      </c>
      <c r="F25" s="493"/>
      <c r="G25" s="327"/>
      <c r="H25" s="520"/>
      <c r="I25" s="123"/>
      <c r="J25" s="43"/>
      <c r="K25" s="252"/>
      <c r="L25" s="268"/>
      <c r="M25" s="283"/>
      <c r="N25" s="284"/>
      <c r="O25" s="43"/>
      <c r="P25" s="33"/>
      <c r="Q25" s="268"/>
      <c r="R25" s="283"/>
      <c r="S25" s="284"/>
      <c r="T25" s="43"/>
      <c r="U25" s="286"/>
      <c r="V25" s="268"/>
      <c r="W25" s="283"/>
      <c r="X25" s="320"/>
      <c r="Y25" s="74"/>
      <c r="Z25" s="74"/>
      <c r="AA25" s="83"/>
    </row>
    <row r="26" spans="1:27" ht="13.5">
      <c r="A26" s="163"/>
      <c r="B26" s="152"/>
      <c r="C26" s="18" t="s">
        <v>174</v>
      </c>
      <c r="D26" s="585" t="s">
        <v>484</v>
      </c>
      <c r="E26" s="34">
        <v>1650</v>
      </c>
      <c r="F26" s="493"/>
      <c r="G26" s="327"/>
      <c r="H26" s="520"/>
      <c r="I26" s="123"/>
      <c r="J26" s="43"/>
      <c r="K26" s="174"/>
      <c r="L26" s="339"/>
      <c r="M26" s="283"/>
      <c r="N26" s="284"/>
      <c r="O26" s="97"/>
      <c r="P26" s="33"/>
      <c r="Q26" s="268"/>
      <c r="R26" s="283"/>
      <c r="S26" s="284"/>
      <c r="T26" s="43"/>
      <c r="U26" s="286"/>
      <c r="V26" s="268"/>
      <c r="W26" s="283"/>
      <c r="X26" s="320"/>
      <c r="Y26" s="74"/>
      <c r="Z26" s="74"/>
      <c r="AA26" s="83"/>
    </row>
    <row r="27" spans="1:27" ht="13.5">
      <c r="A27" s="32"/>
      <c r="B27" s="152"/>
      <c r="C27" s="18" t="s">
        <v>175</v>
      </c>
      <c r="D27" s="585" t="s">
        <v>484</v>
      </c>
      <c r="E27" s="34">
        <v>2500</v>
      </c>
      <c r="F27" s="493"/>
      <c r="G27" s="327"/>
      <c r="H27" s="520"/>
      <c r="I27" s="123"/>
      <c r="J27" s="43"/>
      <c r="K27" s="174"/>
      <c r="L27" s="268"/>
      <c r="M27" s="283"/>
      <c r="N27" s="284"/>
      <c r="O27" s="43"/>
      <c r="P27" s="33"/>
      <c r="Q27" s="268"/>
      <c r="R27" s="283"/>
      <c r="S27" s="284"/>
      <c r="T27" s="43"/>
      <c r="U27" s="286"/>
      <c r="V27" s="268"/>
      <c r="W27" s="283"/>
      <c r="X27" s="320"/>
      <c r="Y27" s="74"/>
      <c r="Z27" s="74"/>
      <c r="AA27" s="83"/>
    </row>
    <row r="28" spans="1:27" ht="13.5">
      <c r="A28" s="32"/>
      <c r="B28" s="152"/>
      <c r="C28" s="18" t="s">
        <v>176</v>
      </c>
      <c r="D28" s="50" t="s">
        <v>515</v>
      </c>
      <c r="E28" s="34">
        <v>1050</v>
      </c>
      <c r="F28" s="493"/>
      <c r="G28" s="327"/>
      <c r="H28" s="520"/>
      <c r="I28" s="123"/>
      <c r="J28" s="43"/>
      <c r="K28" s="33"/>
      <c r="L28" s="235"/>
      <c r="M28" s="283"/>
      <c r="N28" s="284"/>
      <c r="O28" s="250"/>
      <c r="P28" s="33"/>
      <c r="Q28" s="235"/>
      <c r="R28" s="283"/>
      <c r="S28" s="284"/>
      <c r="T28" s="43"/>
      <c r="U28" s="33"/>
      <c r="V28" s="235"/>
      <c r="W28" s="283"/>
      <c r="X28" s="59"/>
      <c r="Y28" s="60"/>
      <c r="Z28" s="58"/>
      <c r="AA28" s="83"/>
    </row>
    <row r="29" spans="1:27" ht="14.25">
      <c r="A29" s="109"/>
      <c r="B29" s="152"/>
      <c r="C29" s="18"/>
      <c r="D29" s="33"/>
      <c r="E29" s="34"/>
      <c r="F29" s="116"/>
      <c r="G29" s="327"/>
      <c r="H29" s="348"/>
      <c r="I29" s="123"/>
      <c r="J29" s="43"/>
      <c r="K29" s="33"/>
      <c r="L29" s="235"/>
      <c r="M29" s="283"/>
      <c r="N29" s="284"/>
      <c r="O29" s="43"/>
      <c r="P29" s="33"/>
      <c r="Q29" s="235"/>
      <c r="R29" s="283"/>
      <c r="S29" s="284"/>
      <c r="T29" s="43"/>
      <c r="U29" s="33"/>
      <c r="V29" s="235"/>
      <c r="W29" s="283"/>
      <c r="X29" s="59"/>
      <c r="Y29" s="60"/>
      <c r="Z29" s="58"/>
      <c r="AA29" s="83"/>
    </row>
    <row r="30" spans="1:27" ht="14.25">
      <c r="A30" s="32"/>
      <c r="B30" s="152"/>
      <c r="C30" s="18"/>
      <c r="D30" s="33"/>
      <c r="E30" s="34"/>
      <c r="F30" s="116"/>
      <c r="G30" s="327"/>
      <c r="H30" s="348"/>
      <c r="I30" s="123"/>
      <c r="J30" s="43"/>
      <c r="K30" s="33"/>
      <c r="L30" s="235"/>
      <c r="M30" s="283"/>
      <c r="N30" s="284"/>
      <c r="O30" s="43"/>
      <c r="P30" s="33"/>
      <c r="Q30" s="235"/>
      <c r="R30" s="283"/>
      <c r="S30" s="284"/>
      <c r="T30" s="43"/>
      <c r="U30" s="33"/>
      <c r="V30" s="235"/>
      <c r="W30" s="283"/>
      <c r="X30" s="59"/>
      <c r="Y30" s="60"/>
      <c r="Z30" s="58"/>
      <c r="AA30" s="83"/>
    </row>
    <row r="31" spans="1:27" ht="13.5">
      <c r="A31" s="32"/>
      <c r="B31" s="152"/>
      <c r="C31" s="18"/>
      <c r="D31" s="33"/>
      <c r="E31" s="34"/>
      <c r="F31" s="116"/>
      <c r="G31" s="327"/>
      <c r="H31" s="348"/>
      <c r="I31" s="123"/>
      <c r="J31" s="43"/>
      <c r="K31" s="33"/>
      <c r="L31" s="235"/>
      <c r="M31" s="283"/>
      <c r="N31" s="284"/>
      <c r="O31" s="43"/>
      <c r="P31" s="33"/>
      <c r="Q31" s="235"/>
      <c r="R31" s="283"/>
      <c r="S31" s="284"/>
      <c r="T31" s="43"/>
      <c r="U31" s="33"/>
      <c r="V31" s="235"/>
      <c r="W31" s="283"/>
      <c r="X31" s="59"/>
      <c r="Y31" s="60"/>
      <c r="Z31" s="58"/>
      <c r="AA31" s="83"/>
    </row>
    <row r="32" spans="1:27" ht="13.5">
      <c r="A32" s="32"/>
      <c r="B32" s="152"/>
      <c r="C32" s="18"/>
      <c r="D32" s="33"/>
      <c r="E32" s="34"/>
      <c r="F32" s="116"/>
      <c r="G32" s="327"/>
      <c r="H32" s="348"/>
      <c r="I32" s="123"/>
      <c r="J32" s="43"/>
      <c r="K32" s="33"/>
      <c r="L32" s="235"/>
      <c r="M32" s="283"/>
      <c r="N32" s="284"/>
      <c r="O32" s="43"/>
      <c r="P32" s="33"/>
      <c r="Q32" s="235"/>
      <c r="R32" s="283"/>
      <c r="S32" s="284"/>
      <c r="T32" s="43"/>
      <c r="U32" s="33"/>
      <c r="V32" s="235"/>
      <c r="W32" s="283"/>
      <c r="X32" s="59"/>
      <c r="Y32" s="60"/>
      <c r="Z32" s="58"/>
      <c r="AA32" s="83"/>
    </row>
    <row r="33" spans="1:27" ht="13.5">
      <c r="A33" s="32"/>
      <c r="B33" s="152"/>
      <c r="C33" s="18"/>
      <c r="D33" s="33"/>
      <c r="E33" s="34"/>
      <c r="F33" s="116"/>
      <c r="G33" s="327"/>
      <c r="H33" s="348"/>
      <c r="I33" s="123"/>
      <c r="J33" s="43"/>
      <c r="K33" s="33"/>
      <c r="L33" s="235"/>
      <c r="M33" s="283"/>
      <c r="N33" s="284"/>
      <c r="O33" s="43"/>
      <c r="P33" s="33"/>
      <c r="Q33" s="235"/>
      <c r="R33" s="283"/>
      <c r="S33" s="284"/>
      <c r="T33" s="43"/>
      <c r="U33" s="33"/>
      <c r="V33" s="235"/>
      <c r="W33" s="283"/>
      <c r="X33" s="59"/>
      <c r="Y33" s="60"/>
      <c r="Z33" s="58"/>
      <c r="AA33" s="83"/>
    </row>
    <row r="34" spans="1:27" ht="13.5">
      <c r="A34" s="32"/>
      <c r="B34" s="152"/>
      <c r="C34" s="18"/>
      <c r="D34" s="33"/>
      <c r="E34" s="34"/>
      <c r="F34" s="116"/>
      <c r="G34" s="327"/>
      <c r="H34" s="348"/>
      <c r="I34" s="123"/>
      <c r="J34" s="43"/>
      <c r="K34" s="33"/>
      <c r="L34" s="235"/>
      <c r="M34" s="283"/>
      <c r="N34" s="284"/>
      <c r="O34" s="43"/>
      <c r="P34" s="33"/>
      <c r="Q34" s="235"/>
      <c r="R34" s="283"/>
      <c r="S34" s="284"/>
      <c r="T34" s="43"/>
      <c r="U34" s="33"/>
      <c r="V34" s="235"/>
      <c r="W34" s="283"/>
      <c r="X34" s="59"/>
      <c r="Y34" s="60"/>
      <c r="Z34" s="58"/>
      <c r="AA34" s="83"/>
    </row>
    <row r="35" spans="1:27" ht="13.5">
      <c r="A35" s="32"/>
      <c r="B35" s="152"/>
      <c r="C35" s="18"/>
      <c r="D35" s="33"/>
      <c r="E35" s="34"/>
      <c r="F35" s="116"/>
      <c r="G35" s="327"/>
      <c r="H35" s="348"/>
      <c r="I35" s="123"/>
      <c r="J35" s="43"/>
      <c r="K35" s="33"/>
      <c r="L35" s="235"/>
      <c r="M35" s="283"/>
      <c r="N35" s="284"/>
      <c r="O35" s="43"/>
      <c r="P35" s="33"/>
      <c r="Q35" s="235"/>
      <c r="R35" s="283"/>
      <c r="S35" s="284"/>
      <c r="T35" s="43"/>
      <c r="U35" s="33"/>
      <c r="V35" s="235"/>
      <c r="W35" s="283"/>
      <c r="X35" s="59"/>
      <c r="Y35" s="60"/>
      <c r="Z35" s="58"/>
      <c r="AA35" s="83"/>
    </row>
    <row r="36" spans="1:27" ht="13.5">
      <c r="A36" s="44"/>
      <c r="B36" s="153"/>
      <c r="C36" s="45"/>
      <c r="D36" s="46"/>
      <c r="E36" s="47"/>
      <c r="F36" s="117"/>
      <c r="G36" s="329"/>
      <c r="H36" s="348"/>
      <c r="I36" s="124"/>
      <c r="J36" s="242"/>
      <c r="K36" s="46"/>
      <c r="L36" s="243"/>
      <c r="M36" s="288"/>
      <c r="N36" s="287"/>
      <c r="O36" s="242"/>
      <c r="P36" s="46"/>
      <c r="Q36" s="243"/>
      <c r="R36" s="288"/>
      <c r="S36" s="287"/>
      <c r="T36" s="242"/>
      <c r="U36" s="46"/>
      <c r="V36" s="243"/>
      <c r="W36" s="288"/>
      <c r="X36" s="59"/>
      <c r="Y36" s="60"/>
      <c r="Z36" s="58"/>
      <c r="AA36" s="83"/>
    </row>
    <row r="37" spans="1:27" ht="13.5">
      <c r="A37" s="62"/>
      <c r="B37" s="62"/>
      <c r="C37" s="155" t="str">
        <f>CONCATENATE(FIXED(COUNTA(C23:C33),0,0),"　店")</f>
        <v>6　店</v>
      </c>
      <c r="D37" s="156"/>
      <c r="E37" s="93">
        <f>SUM(E23:E36)</f>
        <v>11500</v>
      </c>
      <c r="F37" s="118">
        <f>SUM(F23:F36)</f>
        <v>0</v>
      </c>
      <c r="G37" s="172">
        <f>SUM(G23:G36)</f>
        <v>0</v>
      </c>
      <c r="H37" s="118">
        <f>SUM(H23:H36)</f>
        <v>0</v>
      </c>
      <c r="I37" s="125"/>
      <c r="J37" s="155" t="str">
        <f>CONCATENATE(FIXED(COUNTA(J23:J36),0,0),"　店")</f>
        <v>2　店</v>
      </c>
      <c r="K37" s="156"/>
      <c r="L37" s="93">
        <f>SUM(L23:L36)</f>
        <v>1400</v>
      </c>
      <c r="M37" s="118">
        <f>SUM(M23:M36)</f>
        <v>0</v>
      </c>
      <c r="N37" s="289"/>
      <c r="O37" s="155" t="str">
        <f>CONCATENATE(FIXED(COUNTA(O23:O36),0,0),"　店")</f>
        <v>0　店</v>
      </c>
      <c r="P37" s="156"/>
      <c r="Q37" s="93"/>
      <c r="R37" s="118">
        <f>SUM(R23:R36)</f>
        <v>0</v>
      </c>
      <c r="S37" s="289"/>
      <c r="T37" s="155" t="str">
        <f>CONCATENATE(FIXED(COUNTA(T23:T36),0,0),"　店")</f>
        <v>2　店</v>
      </c>
      <c r="U37" s="156"/>
      <c r="V37" s="93">
        <f>SUM(V23:V36)</f>
        <v>550</v>
      </c>
      <c r="W37" s="118">
        <f>SUM(W23:W36)</f>
        <v>0</v>
      </c>
      <c r="X37" s="187"/>
      <c r="Y37" s="187"/>
      <c r="Z37" s="187"/>
      <c r="AA37" s="21"/>
    </row>
    <row r="38" spans="1:27" ht="13.5">
      <c r="A38" s="549" t="str">
        <f>'表紙'!$A$34</f>
        <v>令和5年（12月１日以降）</v>
      </c>
      <c r="W38" s="127"/>
      <c r="X38" s="365"/>
      <c r="Y38" s="365"/>
      <c r="Z38" s="881">
        <f>SUM('表紙'!A34)</f>
        <v>0</v>
      </c>
      <c r="AA38" s="881"/>
    </row>
    <row r="39" ht="13.5"/>
    <row r="41" ht="13.5">
      <c r="J41" s="77"/>
    </row>
  </sheetData>
  <sheetProtection formatCells="0"/>
  <mergeCells count="21">
    <mergeCell ref="S4:V4"/>
    <mergeCell ref="I22:L22"/>
    <mergeCell ref="Y2:AA2"/>
    <mergeCell ref="X22:AA22"/>
    <mergeCell ref="Z38:AA38"/>
    <mergeCell ref="S22:V22"/>
    <mergeCell ref="X4:AA4"/>
    <mergeCell ref="B22:E22"/>
    <mergeCell ref="L21:M21"/>
    <mergeCell ref="I4:L4"/>
    <mergeCell ref="C21:E21"/>
    <mergeCell ref="N4:Q4"/>
    <mergeCell ref="B4:E4"/>
    <mergeCell ref="N22:Q22"/>
    <mergeCell ref="B1:H2"/>
    <mergeCell ref="L3:M3"/>
    <mergeCell ref="T1:X1"/>
    <mergeCell ref="T2:W2"/>
    <mergeCell ref="C3:E3"/>
    <mergeCell ref="K1:Q1"/>
    <mergeCell ref="K2:Q2"/>
  </mergeCells>
  <dataValidations count="2">
    <dataValidation type="whole" operator="lessThanOrEqual" allowBlank="1" showInputMessage="1" showErrorMessage="1" sqref="W23:W36 H23:H36 F23:F36 M23:M36 R23:R36 R5:R19 M5:M19 F5:F19 H5:H19 W5:W19">
      <formula1>V23</formula1>
    </dataValidation>
    <dataValidation allowBlank="1" showInputMessage="1" sqref="Y1 R1:R2 B1 A1:A2 I1:K2"/>
  </dataValidations>
  <printOptions horizontalCentered="1" verticalCentered="1"/>
  <pageMargins left="0.5905511811023623" right="0.3937007874015748" top="0.2362204724409449" bottom="0.31496062992125984" header="0" footer="0.1968503937007874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5"/>
  <sheetViews>
    <sheetView showGridLines="0" showZeros="0" view="pageBreakPreview" zoomScaleSheetLayoutView="100" zoomScalePageLayoutView="0" workbookViewId="0" topLeftCell="A1">
      <selection activeCell="Y2" sqref="Y2:AA2"/>
    </sheetView>
  </sheetViews>
  <sheetFormatPr defaultColWidth="9.00390625" defaultRowHeight="13.5"/>
  <cols>
    <col min="1" max="1" width="7.625" style="6" customWidth="1"/>
    <col min="2" max="2" width="1.875" style="6" customWidth="1"/>
    <col min="3" max="3" width="9.625" style="67" customWidth="1"/>
    <col min="4" max="4" width="1.875" style="67" customWidth="1"/>
    <col min="5" max="5" width="6.50390625" style="68" customWidth="1"/>
    <col min="6" max="6" width="7.375" style="6" customWidth="1"/>
    <col min="7" max="8" width="5.625" style="6" customWidth="1"/>
    <col min="9" max="9" width="0.37109375" style="121" customWidth="1"/>
    <col min="10" max="10" width="8.75390625" style="6" customWidth="1"/>
    <col min="11" max="11" width="2.125" style="6" customWidth="1"/>
    <col min="12" max="13" width="6.125" style="6" customWidth="1"/>
    <col min="14" max="14" width="0.37109375" style="121" customWidth="1"/>
    <col min="15" max="15" width="8.625" style="6" customWidth="1"/>
    <col min="16" max="16" width="2.125" style="6" customWidth="1"/>
    <col min="17" max="18" width="6.125" style="6" customWidth="1"/>
    <col min="19" max="19" width="0.37109375" style="121" customWidth="1"/>
    <col min="20" max="20" width="8.625" style="6" customWidth="1"/>
    <col min="21" max="21" width="2.125" style="6" customWidth="1"/>
    <col min="22" max="23" width="6.125" style="6" customWidth="1"/>
    <col min="24" max="24" width="8.125" style="6" customWidth="1"/>
    <col min="25" max="25" width="2.125" style="6" customWidth="1"/>
    <col min="26" max="26" width="5.00390625" style="6" customWidth="1"/>
    <col min="27" max="27" width="6.25390625" style="6" customWidth="1"/>
    <col min="28" max="16384" width="9.00390625" style="6" customWidth="1"/>
  </cols>
  <sheetData>
    <row r="1" spans="1:27" ht="27" customHeight="1">
      <c r="A1" s="1" t="s">
        <v>202</v>
      </c>
      <c r="B1" s="845"/>
      <c r="C1" s="845"/>
      <c r="D1" s="845"/>
      <c r="E1" s="845"/>
      <c r="F1" s="845"/>
      <c r="G1" s="845"/>
      <c r="H1" s="846"/>
      <c r="I1" s="2" t="s">
        <v>203</v>
      </c>
      <c r="J1" s="19" t="s">
        <v>203</v>
      </c>
      <c r="K1" s="733"/>
      <c r="L1" s="733"/>
      <c r="M1" s="733"/>
      <c r="N1" s="733"/>
      <c r="O1" s="733"/>
      <c r="P1" s="733"/>
      <c r="Q1" s="733"/>
      <c r="R1" s="2" t="s">
        <v>287</v>
      </c>
      <c r="S1" s="147"/>
      <c r="T1" s="733"/>
      <c r="U1" s="733"/>
      <c r="V1" s="733"/>
      <c r="W1" s="733"/>
      <c r="X1" s="849"/>
      <c r="Y1" s="314" t="s">
        <v>7</v>
      </c>
      <c r="Z1" s="521"/>
      <c r="AA1" s="148"/>
    </row>
    <row r="2" spans="1:27" ht="27" customHeight="1">
      <c r="A2" s="7"/>
      <c r="B2" s="847"/>
      <c r="C2" s="847"/>
      <c r="D2" s="847"/>
      <c r="E2" s="847"/>
      <c r="F2" s="847"/>
      <c r="G2" s="847"/>
      <c r="H2" s="848"/>
      <c r="I2" s="2" t="s">
        <v>204</v>
      </c>
      <c r="J2" s="19" t="s">
        <v>204</v>
      </c>
      <c r="K2" s="733"/>
      <c r="L2" s="733"/>
      <c r="M2" s="733"/>
      <c r="N2" s="733"/>
      <c r="O2" s="733"/>
      <c r="P2" s="733"/>
      <c r="Q2" s="733"/>
      <c r="R2" s="2" t="s">
        <v>205</v>
      </c>
      <c r="S2" s="146"/>
      <c r="T2" s="851">
        <f>F20+H20+M20+R20+W20+F33+H33+M33+W33</f>
        <v>0</v>
      </c>
      <c r="U2" s="851"/>
      <c r="V2" s="851"/>
      <c r="W2" s="851"/>
      <c r="X2" s="535" t="s">
        <v>0</v>
      </c>
      <c r="Y2" s="887"/>
      <c r="Z2" s="888"/>
      <c r="AA2" s="889"/>
    </row>
    <row r="3" spans="3:14" ht="24" customHeight="1">
      <c r="C3" s="783" t="s">
        <v>443</v>
      </c>
      <c r="D3" s="783"/>
      <c r="E3" s="783"/>
      <c r="F3" s="22"/>
      <c r="G3" s="25" t="s">
        <v>220</v>
      </c>
      <c r="H3" s="22"/>
      <c r="J3" s="114">
        <f>E20+G20+L20+Q20+V20</f>
        <v>9500</v>
      </c>
      <c r="L3" s="26" t="s">
        <v>0</v>
      </c>
      <c r="M3" s="114"/>
      <c r="N3" s="126"/>
    </row>
    <row r="4" spans="1:27" s="192" customFormat="1" ht="13.5" customHeight="1">
      <c r="A4" s="291" t="s">
        <v>2</v>
      </c>
      <c r="B4" s="678" t="s">
        <v>1</v>
      </c>
      <c r="C4" s="679"/>
      <c r="D4" s="679"/>
      <c r="E4" s="679"/>
      <c r="F4" s="358" t="s">
        <v>357</v>
      </c>
      <c r="G4" s="145"/>
      <c r="H4" s="359"/>
      <c r="I4" s="697" t="s">
        <v>4</v>
      </c>
      <c r="J4" s="697"/>
      <c r="K4" s="697"/>
      <c r="L4" s="697"/>
      <c r="M4" s="358" t="s">
        <v>357</v>
      </c>
      <c r="N4" s="704" t="s">
        <v>5</v>
      </c>
      <c r="O4" s="697"/>
      <c r="P4" s="697"/>
      <c r="Q4" s="697"/>
      <c r="R4" s="358" t="s">
        <v>357</v>
      </c>
      <c r="S4" s="704" t="s">
        <v>6</v>
      </c>
      <c r="T4" s="697"/>
      <c r="U4" s="697"/>
      <c r="V4" s="697"/>
      <c r="W4" s="358" t="s">
        <v>357</v>
      </c>
      <c r="X4" s="697"/>
      <c r="Y4" s="697"/>
      <c r="Z4" s="697"/>
      <c r="AA4" s="716"/>
    </row>
    <row r="5" spans="1:27" ht="13.5" customHeight="1">
      <c r="A5" s="27"/>
      <c r="B5" s="151"/>
      <c r="C5" s="230" t="s">
        <v>390</v>
      </c>
      <c r="D5" s="585" t="s">
        <v>484</v>
      </c>
      <c r="E5" s="30">
        <v>1800</v>
      </c>
      <c r="F5" s="492"/>
      <c r="G5" s="349"/>
      <c r="H5" s="518"/>
      <c r="I5" s="122"/>
      <c r="J5" s="230" t="s">
        <v>214</v>
      </c>
      <c r="K5" s="251"/>
      <c r="L5" s="30">
        <v>1350</v>
      </c>
      <c r="M5" s="518"/>
      <c r="N5" s="280"/>
      <c r="O5" s="230"/>
      <c r="P5" s="281"/>
      <c r="Q5" s="30"/>
      <c r="R5" s="518"/>
      <c r="S5" s="280"/>
      <c r="T5" s="230" t="s">
        <v>214</v>
      </c>
      <c r="U5" s="282"/>
      <c r="V5" s="30">
        <v>600</v>
      </c>
      <c r="W5" s="518"/>
      <c r="X5" s="830" t="s">
        <v>413</v>
      </c>
      <c r="Y5" s="830"/>
      <c r="Z5" s="830"/>
      <c r="AA5" s="831"/>
    </row>
    <row r="6" spans="1:27" ht="13.5" customHeight="1">
      <c r="A6" s="32"/>
      <c r="B6" s="152"/>
      <c r="C6" s="43" t="s">
        <v>215</v>
      </c>
      <c r="D6" s="585" t="s">
        <v>484</v>
      </c>
      <c r="E6" s="34">
        <v>2000</v>
      </c>
      <c r="F6" s="493"/>
      <c r="G6" s="350"/>
      <c r="H6" s="519"/>
      <c r="I6" s="123"/>
      <c r="J6" s="43"/>
      <c r="K6" s="252"/>
      <c r="L6" s="235"/>
      <c r="M6" s="283"/>
      <c r="N6" s="284"/>
      <c r="O6" s="43"/>
      <c r="P6" s="285"/>
      <c r="Q6" s="235"/>
      <c r="R6" s="283"/>
      <c r="S6" s="284"/>
      <c r="T6" s="43"/>
      <c r="U6" s="286"/>
      <c r="V6" s="268"/>
      <c r="W6" s="283"/>
      <c r="X6" s="885" t="s">
        <v>498</v>
      </c>
      <c r="Y6" s="885"/>
      <c r="Z6" s="885"/>
      <c r="AA6" s="886"/>
    </row>
    <row r="7" spans="1:27" ht="13.5" customHeight="1">
      <c r="A7" s="32"/>
      <c r="B7" s="152"/>
      <c r="C7" s="43" t="s">
        <v>216</v>
      </c>
      <c r="D7" s="585" t="s">
        <v>484</v>
      </c>
      <c r="E7" s="34">
        <v>2350</v>
      </c>
      <c r="F7" s="493"/>
      <c r="G7" s="350"/>
      <c r="H7" s="519"/>
      <c r="I7" s="123"/>
      <c r="J7" s="43"/>
      <c r="K7" s="33"/>
      <c r="L7" s="235"/>
      <c r="M7" s="283"/>
      <c r="N7" s="284"/>
      <c r="O7" s="43"/>
      <c r="P7" s="33"/>
      <c r="Q7" s="235"/>
      <c r="R7" s="283"/>
      <c r="S7" s="284"/>
      <c r="T7" s="43"/>
      <c r="U7" s="33"/>
      <c r="V7" s="235"/>
      <c r="W7" s="283"/>
      <c r="X7" s="59"/>
      <c r="Y7" s="60"/>
      <c r="Z7" s="58"/>
      <c r="AA7" s="83"/>
    </row>
    <row r="8" spans="1:27" ht="13.5" customHeight="1">
      <c r="A8" s="32"/>
      <c r="B8" s="152"/>
      <c r="C8" s="43" t="s">
        <v>217</v>
      </c>
      <c r="D8" s="585" t="s">
        <v>484</v>
      </c>
      <c r="E8" s="34">
        <v>1400</v>
      </c>
      <c r="F8" s="493"/>
      <c r="G8" s="350"/>
      <c r="H8" s="519"/>
      <c r="I8" s="123"/>
      <c r="J8" s="43"/>
      <c r="K8" s="33"/>
      <c r="L8" s="235"/>
      <c r="M8" s="283"/>
      <c r="N8" s="284"/>
      <c r="O8" s="43"/>
      <c r="P8" s="33"/>
      <c r="Q8" s="235"/>
      <c r="R8" s="283"/>
      <c r="S8" s="284"/>
      <c r="T8" s="43"/>
      <c r="U8" s="33"/>
      <c r="V8" s="235"/>
      <c r="W8" s="283"/>
      <c r="X8" s="59"/>
      <c r="Y8" s="60"/>
      <c r="Z8" s="58"/>
      <c r="AA8" s="83"/>
    </row>
    <row r="9" spans="1:27" ht="13.5" customHeight="1">
      <c r="A9" s="32"/>
      <c r="B9" s="152"/>
      <c r="C9" s="43"/>
      <c r="D9" s="115"/>
      <c r="E9" s="34"/>
      <c r="F9" s="493"/>
      <c r="G9" s="327"/>
      <c r="H9" s="519"/>
      <c r="I9" s="123"/>
      <c r="J9" s="43"/>
      <c r="K9" s="33"/>
      <c r="L9" s="235"/>
      <c r="M9" s="283"/>
      <c r="N9" s="284"/>
      <c r="O9" s="43"/>
      <c r="P9" s="33"/>
      <c r="Q9" s="235"/>
      <c r="R9" s="283"/>
      <c r="S9" s="284"/>
      <c r="T9" s="43"/>
      <c r="U9" s="33"/>
      <c r="V9" s="34"/>
      <c r="W9" s="283"/>
      <c r="X9" s="59"/>
      <c r="Y9" s="60"/>
      <c r="Z9" s="58"/>
      <c r="AA9" s="83"/>
    </row>
    <row r="10" spans="1:27" ht="13.5" customHeight="1">
      <c r="A10" s="32"/>
      <c r="B10" s="152"/>
      <c r="C10" s="43"/>
      <c r="D10" s="50"/>
      <c r="E10" s="34"/>
      <c r="F10" s="116"/>
      <c r="G10" s="174"/>
      <c r="H10" s="183"/>
      <c r="I10" s="123"/>
      <c r="J10" s="43"/>
      <c r="K10" s="33"/>
      <c r="L10" s="235"/>
      <c r="M10" s="283"/>
      <c r="N10" s="284"/>
      <c r="O10" s="43"/>
      <c r="P10" s="33"/>
      <c r="Q10" s="235"/>
      <c r="R10" s="283"/>
      <c r="S10" s="284"/>
      <c r="T10" s="43"/>
      <c r="U10" s="33"/>
      <c r="V10" s="235"/>
      <c r="W10" s="283"/>
      <c r="X10" s="59"/>
      <c r="Y10" s="60"/>
      <c r="Z10" s="58"/>
      <c r="AA10" s="83"/>
    </row>
    <row r="11" spans="1:27" ht="13.5" customHeight="1">
      <c r="A11" s="32"/>
      <c r="B11" s="152"/>
      <c r="C11" s="18"/>
      <c r="D11" s="50"/>
      <c r="E11" s="34"/>
      <c r="F11" s="116"/>
      <c r="G11" s="174"/>
      <c r="H11" s="183"/>
      <c r="I11" s="123"/>
      <c r="J11" s="43"/>
      <c r="K11" s="33"/>
      <c r="L11" s="235"/>
      <c r="M11" s="283"/>
      <c r="N11" s="284"/>
      <c r="O11" s="43"/>
      <c r="P11" s="33"/>
      <c r="Q11" s="235"/>
      <c r="R11" s="283"/>
      <c r="S11" s="284"/>
      <c r="T11" s="43"/>
      <c r="U11" s="33"/>
      <c r="V11" s="235"/>
      <c r="W11" s="283"/>
      <c r="X11" s="59"/>
      <c r="Y11" s="60"/>
      <c r="Z11" s="58"/>
      <c r="AA11" s="83"/>
    </row>
    <row r="12" spans="1:27" ht="13.5" customHeight="1">
      <c r="A12" s="32"/>
      <c r="B12" s="152"/>
      <c r="C12" s="18"/>
      <c r="D12" s="50"/>
      <c r="E12" s="34"/>
      <c r="F12" s="116"/>
      <c r="G12" s="174"/>
      <c r="H12" s="183"/>
      <c r="I12" s="123"/>
      <c r="J12" s="43"/>
      <c r="K12" s="33"/>
      <c r="L12" s="235"/>
      <c r="M12" s="283"/>
      <c r="N12" s="284"/>
      <c r="O12" s="43"/>
      <c r="P12" s="33"/>
      <c r="Q12" s="235"/>
      <c r="R12" s="283"/>
      <c r="S12" s="284"/>
      <c r="T12" s="43"/>
      <c r="U12" s="33"/>
      <c r="V12" s="235"/>
      <c r="W12" s="283"/>
      <c r="X12" s="59"/>
      <c r="Y12" s="60"/>
      <c r="Z12" s="58"/>
      <c r="AA12" s="83"/>
    </row>
    <row r="13" spans="1:27" ht="13.5" customHeight="1">
      <c r="A13" s="32"/>
      <c r="B13" s="152"/>
      <c r="C13" s="18"/>
      <c r="D13" s="50"/>
      <c r="E13" s="34"/>
      <c r="F13" s="116"/>
      <c r="G13" s="174"/>
      <c r="H13" s="183"/>
      <c r="I13" s="123"/>
      <c r="J13" s="43"/>
      <c r="K13" s="33"/>
      <c r="L13" s="235"/>
      <c r="M13" s="283"/>
      <c r="N13" s="284"/>
      <c r="O13" s="43"/>
      <c r="P13" s="33"/>
      <c r="Q13" s="235"/>
      <c r="R13" s="283"/>
      <c r="S13" s="284"/>
      <c r="T13" s="43"/>
      <c r="U13" s="33"/>
      <c r="V13" s="235"/>
      <c r="W13" s="283"/>
      <c r="X13" s="59"/>
      <c r="Y13" s="60"/>
      <c r="Z13" s="58"/>
      <c r="AA13" s="83"/>
    </row>
    <row r="14" spans="1:27" ht="13.5" customHeight="1">
      <c r="A14" s="32"/>
      <c r="B14" s="152"/>
      <c r="C14" s="18"/>
      <c r="D14" s="50"/>
      <c r="E14" s="34"/>
      <c r="F14" s="116"/>
      <c r="G14" s="174"/>
      <c r="H14" s="183"/>
      <c r="I14" s="123"/>
      <c r="J14" s="43"/>
      <c r="K14" s="33"/>
      <c r="L14" s="235"/>
      <c r="M14" s="283"/>
      <c r="N14" s="284"/>
      <c r="O14" s="43"/>
      <c r="P14" s="33"/>
      <c r="Q14" s="235"/>
      <c r="R14" s="283"/>
      <c r="S14" s="284"/>
      <c r="T14" s="43"/>
      <c r="U14" s="33"/>
      <c r="V14" s="235"/>
      <c r="W14" s="283"/>
      <c r="X14" s="59"/>
      <c r="Y14" s="60"/>
      <c r="Z14" s="58"/>
      <c r="AA14" s="83"/>
    </row>
    <row r="15" spans="1:27" ht="13.5" customHeight="1">
      <c r="A15" s="32"/>
      <c r="B15" s="152"/>
      <c r="C15" s="18"/>
      <c r="D15" s="50"/>
      <c r="E15" s="34"/>
      <c r="F15" s="116"/>
      <c r="G15" s="174"/>
      <c r="H15" s="183"/>
      <c r="I15" s="123"/>
      <c r="J15" s="43"/>
      <c r="K15" s="33"/>
      <c r="L15" s="235"/>
      <c r="M15" s="283"/>
      <c r="N15" s="284"/>
      <c r="O15" s="43"/>
      <c r="P15" s="33"/>
      <c r="Q15" s="235"/>
      <c r="R15" s="283"/>
      <c r="S15" s="284"/>
      <c r="T15" s="43"/>
      <c r="U15" s="33"/>
      <c r="V15" s="235"/>
      <c r="W15" s="283"/>
      <c r="X15" s="59"/>
      <c r="Y15" s="60"/>
      <c r="Z15" s="58"/>
      <c r="AA15" s="83"/>
    </row>
    <row r="16" spans="1:27" ht="13.5" customHeight="1">
      <c r="A16" s="32"/>
      <c r="B16" s="152"/>
      <c r="C16" s="18"/>
      <c r="D16" s="50"/>
      <c r="E16" s="34"/>
      <c r="F16" s="116"/>
      <c r="G16" s="174"/>
      <c r="H16" s="183"/>
      <c r="I16" s="123"/>
      <c r="J16" s="43"/>
      <c r="K16" s="33"/>
      <c r="L16" s="235"/>
      <c r="M16" s="283"/>
      <c r="N16" s="284"/>
      <c r="O16" s="43"/>
      <c r="P16" s="33"/>
      <c r="Q16" s="235"/>
      <c r="R16" s="283"/>
      <c r="S16" s="284"/>
      <c r="T16" s="43"/>
      <c r="U16" s="33"/>
      <c r="V16" s="235"/>
      <c r="W16" s="283"/>
      <c r="X16" s="59"/>
      <c r="Y16" s="60"/>
      <c r="Z16" s="58"/>
      <c r="AA16" s="83"/>
    </row>
    <row r="17" spans="1:27" ht="13.5" customHeight="1">
      <c r="A17" s="32"/>
      <c r="B17" s="152"/>
      <c r="C17" s="18"/>
      <c r="D17" s="50"/>
      <c r="E17" s="34"/>
      <c r="F17" s="116"/>
      <c r="G17" s="174"/>
      <c r="H17" s="183"/>
      <c r="I17" s="123"/>
      <c r="J17" s="43"/>
      <c r="K17" s="33"/>
      <c r="L17" s="235"/>
      <c r="M17" s="283"/>
      <c r="N17" s="284"/>
      <c r="O17" s="43"/>
      <c r="P17" s="33"/>
      <c r="Q17" s="235"/>
      <c r="R17" s="283"/>
      <c r="S17" s="284"/>
      <c r="T17" s="43"/>
      <c r="U17" s="33"/>
      <c r="V17" s="235"/>
      <c r="W17" s="283"/>
      <c r="X17" s="104"/>
      <c r="Y17" s="60"/>
      <c r="Z17" s="58"/>
      <c r="AA17" s="83"/>
    </row>
    <row r="18" spans="1:27" ht="13.5" customHeight="1">
      <c r="A18" s="32"/>
      <c r="B18" s="152"/>
      <c r="C18" s="18"/>
      <c r="D18" s="33"/>
      <c r="E18" s="34"/>
      <c r="F18" s="116"/>
      <c r="G18" s="174"/>
      <c r="H18" s="183"/>
      <c r="I18" s="123"/>
      <c r="J18" s="43"/>
      <c r="K18" s="33"/>
      <c r="L18" s="34"/>
      <c r="M18" s="283"/>
      <c r="N18" s="284"/>
      <c r="O18" s="43"/>
      <c r="P18" s="33"/>
      <c r="Q18" s="235"/>
      <c r="R18" s="283"/>
      <c r="S18" s="284"/>
      <c r="T18" s="43"/>
      <c r="U18" s="33"/>
      <c r="V18" s="235"/>
      <c r="W18" s="283"/>
      <c r="X18" s="59"/>
      <c r="Y18" s="60"/>
      <c r="Z18" s="58"/>
      <c r="AA18" s="83"/>
    </row>
    <row r="19" spans="1:27" ht="13.5" customHeight="1">
      <c r="A19" s="44"/>
      <c r="B19" s="153"/>
      <c r="C19" s="45"/>
      <c r="D19" s="46"/>
      <c r="E19" s="47"/>
      <c r="F19" s="117"/>
      <c r="G19" s="179"/>
      <c r="H19" s="184"/>
      <c r="I19" s="124"/>
      <c r="J19" s="242"/>
      <c r="K19" s="46"/>
      <c r="L19" s="243"/>
      <c r="M19" s="288"/>
      <c r="N19" s="287"/>
      <c r="O19" s="242"/>
      <c r="P19" s="46"/>
      <c r="Q19" s="243"/>
      <c r="R19" s="288"/>
      <c r="S19" s="287"/>
      <c r="T19" s="242"/>
      <c r="U19" s="46"/>
      <c r="V19" s="243"/>
      <c r="W19" s="288"/>
      <c r="X19" s="59"/>
      <c r="Y19" s="60"/>
      <c r="Z19" s="58"/>
      <c r="AA19" s="83"/>
    </row>
    <row r="20" spans="1:27" s="77" customFormat="1" ht="13.5" customHeight="1">
      <c r="A20" s="62"/>
      <c r="B20" s="62"/>
      <c r="C20" s="155" t="str">
        <f>CONCATENATE(FIXED(COUNTA(C5:C18),0,0),"　店")</f>
        <v>4　店</v>
      </c>
      <c r="D20" s="156"/>
      <c r="E20" s="93">
        <f>SUM(E5:E19)</f>
        <v>7550</v>
      </c>
      <c r="F20" s="118">
        <f>SUM(F5:F19)</f>
        <v>0</v>
      </c>
      <c r="G20" s="172">
        <f>SUM(G5:G19)</f>
        <v>0</v>
      </c>
      <c r="H20" s="118">
        <f>SUM(H5:H19)</f>
        <v>0</v>
      </c>
      <c r="I20" s="125"/>
      <c r="J20" s="155" t="str">
        <f>CONCATENATE(FIXED(COUNTA(J5:J19),0,0),"　店")</f>
        <v>1　店</v>
      </c>
      <c r="K20" s="156"/>
      <c r="L20" s="93">
        <f>SUM(L5:L19)</f>
        <v>1350</v>
      </c>
      <c r="M20" s="118">
        <f>SUM(M5:M19)</f>
        <v>0</v>
      </c>
      <c r="N20" s="289"/>
      <c r="O20" s="155"/>
      <c r="P20" s="156"/>
      <c r="Q20" s="93">
        <f>SUM(Q5:Q19)</f>
        <v>0</v>
      </c>
      <c r="R20" s="118">
        <f>SUM(R5:R19)</f>
        <v>0</v>
      </c>
      <c r="S20" s="289"/>
      <c r="T20" s="155" t="str">
        <f>CONCATENATE(FIXED(COUNTA(T5:T19),0,0),"　店")</f>
        <v>1　店</v>
      </c>
      <c r="U20" s="156"/>
      <c r="V20" s="93">
        <f>SUM(V5:V19)</f>
        <v>600</v>
      </c>
      <c r="W20" s="118">
        <f>SUM(W5:W19)</f>
        <v>0</v>
      </c>
      <c r="X20" s="98"/>
      <c r="Y20" s="99"/>
      <c r="Z20" s="187"/>
      <c r="AA20" s="186"/>
    </row>
    <row r="21" spans="3:14" ht="24" customHeight="1">
      <c r="C21" s="783" t="s">
        <v>442</v>
      </c>
      <c r="D21" s="783"/>
      <c r="E21" s="783"/>
      <c r="F21" s="22"/>
      <c r="G21" s="25" t="s">
        <v>220</v>
      </c>
      <c r="H21" s="22"/>
      <c r="J21" s="114">
        <f>E33+G33+L33+Q33+V33</f>
        <v>8000</v>
      </c>
      <c r="L21" s="26" t="s">
        <v>0</v>
      </c>
      <c r="M21" s="114"/>
      <c r="N21" s="126"/>
    </row>
    <row r="22" spans="1:27" s="192" customFormat="1" ht="13.5" customHeight="1">
      <c r="A22" s="291" t="s">
        <v>2</v>
      </c>
      <c r="B22" s="678" t="s">
        <v>1</v>
      </c>
      <c r="C22" s="679"/>
      <c r="D22" s="679"/>
      <c r="E22" s="679"/>
      <c r="F22" s="358" t="s">
        <v>357</v>
      </c>
      <c r="G22" s="145"/>
      <c r="H22" s="359"/>
      <c r="I22" s="697" t="s">
        <v>4</v>
      </c>
      <c r="J22" s="697"/>
      <c r="K22" s="697"/>
      <c r="L22" s="697"/>
      <c r="M22" s="358" t="s">
        <v>357</v>
      </c>
      <c r="N22" s="704" t="s">
        <v>5</v>
      </c>
      <c r="O22" s="697"/>
      <c r="P22" s="697"/>
      <c r="Q22" s="697"/>
      <c r="R22" s="358" t="s">
        <v>357</v>
      </c>
      <c r="S22" s="704" t="s">
        <v>6</v>
      </c>
      <c r="T22" s="697"/>
      <c r="U22" s="697"/>
      <c r="V22" s="697"/>
      <c r="W22" s="358" t="s">
        <v>357</v>
      </c>
      <c r="X22" s="697"/>
      <c r="Y22" s="697"/>
      <c r="Z22" s="697"/>
      <c r="AA22" s="716"/>
    </row>
    <row r="23" spans="1:27" ht="13.5">
      <c r="A23" s="882" t="s">
        <v>398</v>
      </c>
      <c r="B23" s="151"/>
      <c r="C23" s="28" t="s">
        <v>218</v>
      </c>
      <c r="D23" s="585" t="s">
        <v>484</v>
      </c>
      <c r="E23" s="30">
        <v>2150</v>
      </c>
      <c r="F23" s="528"/>
      <c r="G23" s="351"/>
      <c r="H23" s="520"/>
      <c r="I23" s="122"/>
      <c r="J23" s="230" t="s">
        <v>219</v>
      </c>
      <c r="K23" s="251"/>
      <c r="L23" s="30">
        <v>550</v>
      </c>
      <c r="M23" s="518"/>
      <c r="N23" s="280"/>
      <c r="O23" s="230"/>
      <c r="P23" s="33"/>
      <c r="Q23" s="290"/>
      <c r="R23" s="279"/>
      <c r="S23" s="280"/>
      <c r="T23" s="230" t="s">
        <v>219</v>
      </c>
      <c r="U23" s="282"/>
      <c r="V23" s="30">
        <v>450</v>
      </c>
      <c r="W23" s="518"/>
      <c r="X23" s="59"/>
      <c r="Y23" s="60"/>
      <c r="Z23" s="58"/>
      <c r="AA23" s="20"/>
    </row>
    <row r="24" spans="1:27" ht="13.5">
      <c r="A24" s="883"/>
      <c r="B24" s="152"/>
      <c r="C24" s="18" t="s">
        <v>364</v>
      </c>
      <c r="D24" s="585" t="s">
        <v>484</v>
      </c>
      <c r="E24" s="34">
        <v>1650</v>
      </c>
      <c r="F24" s="529"/>
      <c r="G24" s="352"/>
      <c r="H24" s="520"/>
      <c r="I24" s="123"/>
      <c r="J24" s="43"/>
      <c r="K24" s="252"/>
      <c r="L24" s="34"/>
      <c r="M24" s="346"/>
      <c r="N24" s="284"/>
      <c r="O24" s="43"/>
      <c r="P24" s="33"/>
      <c r="Q24" s="235"/>
      <c r="R24" s="283"/>
      <c r="S24" s="284"/>
      <c r="T24" s="43"/>
      <c r="U24" s="286"/>
      <c r="V24" s="268"/>
      <c r="W24" s="283"/>
      <c r="X24" s="206"/>
      <c r="Y24" s="206"/>
      <c r="Z24" s="74"/>
      <c r="AA24" s="83"/>
    </row>
    <row r="25" spans="1:27" ht="13.5">
      <c r="A25" s="883"/>
      <c r="B25" s="152"/>
      <c r="C25" s="18" t="s">
        <v>257</v>
      </c>
      <c r="D25" s="585" t="s">
        <v>484</v>
      </c>
      <c r="E25" s="34">
        <v>1300</v>
      </c>
      <c r="F25" s="529"/>
      <c r="G25" s="352"/>
      <c r="H25" s="520"/>
      <c r="I25" s="123"/>
      <c r="J25" s="43"/>
      <c r="K25" s="252"/>
      <c r="L25" s="339"/>
      <c r="M25" s="346"/>
      <c r="N25" s="284"/>
      <c r="O25" s="43"/>
      <c r="P25" s="33"/>
      <c r="Q25" s="268"/>
      <c r="R25" s="283"/>
      <c r="S25" s="284"/>
      <c r="T25" s="43"/>
      <c r="U25" s="286"/>
      <c r="V25" s="268"/>
      <c r="W25" s="283"/>
      <c r="X25" s="206"/>
      <c r="Y25" s="206"/>
      <c r="Z25" s="74"/>
      <c r="AA25" s="83"/>
    </row>
    <row r="26" spans="1:27" ht="14.25">
      <c r="A26" s="884"/>
      <c r="B26" s="152"/>
      <c r="C26" s="18" t="s">
        <v>258</v>
      </c>
      <c r="D26" s="585" t="s">
        <v>484</v>
      </c>
      <c r="E26" s="34">
        <v>1900</v>
      </c>
      <c r="F26" s="529"/>
      <c r="G26" s="352"/>
      <c r="H26" s="520"/>
      <c r="I26" s="123"/>
      <c r="J26" s="43"/>
      <c r="K26" s="33"/>
      <c r="L26" s="34"/>
      <c r="M26" s="346"/>
      <c r="N26" s="284"/>
      <c r="O26" s="43"/>
      <c r="P26" s="33"/>
      <c r="Q26" s="235"/>
      <c r="R26" s="283"/>
      <c r="S26" s="284"/>
      <c r="T26" s="43"/>
      <c r="U26" s="33"/>
      <c r="V26" s="235"/>
      <c r="W26" s="283"/>
      <c r="X26" s="206"/>
      <c r="Y26" s="206"/>
      <c r="Z26" s="74"/>
      <c r="AA26" s="83"/>
    </row>
    <row r="27" spans="1:27" ht="14.25">
      <c r="A27" s="32"/>
      <c r="B27" s="152"/>
      <c r="C27" s="18"/>
      <c r="D27" s="50"/>
      <c r="E27" s="34"/>
      <c r="F27" s="116"/>
      <c r="G27" s="352"/>
      <c r="H27" s="348"/>
      <c r="I27" s="123"/>
      <c r="J27" s="43"/>
      <c r="K27" s="33"/>
      <c r="L27" s="34"/>
      <c r="M27" s="346"/>
      <c r="N27" s="284"/>
      <c r="O27" s="43"/>
      <c r="P27" s="33"/>
      <c r="Q27" s="235"/>
      <c r="R27" s="283"/>
      <c r="S27" s="284"/>
      <c r="T27" s="43"/>
      <c r="U27" s="33"/>
      <c r="V27" s="235"/>
      <c r="W27" s="283"/>
      <c r="X27" s="206"/>
      <c r="Y27" s="206"/>
      <c r="Z27" s="74"/>
      <c r="AA27" s="83"/>
    </row>
    <row r="28" spans="1:27" ht="13.5">
      <c r="A28" s="32"/>
      <c r="B28" s="152"/>
      <c r="C28" s="18"/>
      <c r="D28" s="33"/>
      <c r="E28" s="34"/>
      <c r="F28" s="116"/>
      <c r="G28" s="352"/>
      <c r="H28" s="348"/>
      <c r="I28" s="123"/>
      <c r="J28" s="43"/>
      <c r="K28" s="33"/>
      <c r="L28" s="34"/>
      <c r="M28" s="346"/>
      <c r="N28" s="284"/>
      <c r="O28" s="43"/>
      <c r="P28" s="33"/>
      <c r="Q28" s="235"/>
      <c r="R28" s="283"/>
      <c r="S28" s="284"/>
      <c r="T28" s="43"/>
      <c r="U28" s="33"/>
      <c r="V28" s="235"/>
      <c r="W28" s="283"/>
      <c r="X28" s="59"/>
      <c r="Y28" s="60"/>
      <c r="Z28" s="58"/>
      <c r="AA28" s="83"/>
    </row>
    <row r="29" spans="1:27" ht="13.5">
      <c r="A29" s="32"/>
      <c r="B29" s="152"/>
      <c r="C29" s="18"/>
      <c r="D29" s="33"/>
      <c r="E29" s="34"/>
      <c r="F29" s="116"/>
      <c r="G29" s="352"/>
      <c r="H29" s="348"/>
      <c r="I29" s="123"/>
      <c r="J29" s="43"/>
      <c r="K29" s="33"/>
      <c r="L29" s="34"/>
      <c r="M29" s="346"/>
      <c r="N29" s="284"/>
      <c r="O29" s="43"/>
      <c r="P29" s="33"/>
      <c r="Q29" s="235"/>
      <c r="R29" s="283"/>
      <c r="S29" s="284"/>
      <c r="T29" s="43"/>
      <c r="U29" s="33"/>
      <c r="V29" s="235"/>
      <c r="W29" s="283"/>
      <c r="X29" s="59"/>
      <c r="Y29" s="60"/>
      <c r="Z29" s="58"/>
      <c r="AA29" s="83"/>
    </row>
    <row r="30" spans="1:27" ht="13.5">
      <c r="A30" s="32"/>
      <c r="B30" s="152"/>
      <c r="C30" s="18"/>
      <c r="D30" s="33"/>
      <c r="E30" s="34"/>
      <c r="F30" s="116"/>
      <c r="G30" s="352"/>
      <c r="H30" s="348"/>
      <c r="I30" s="123"/>
      <c r="J30" s="43"/>
      <c r="K30" s="33"/>
      <c r="L30" s="34"/>
      <c r="M30" s="346"/>
      <c r="N30" s="284"/>
      <c r="O30" s="43"/>
      <c r="P30" s="33"/>
      <c r="Q30" s="235"/>
      <c r="R30" s="283"/>
      <c r="S30" s="284"/>
      <c r="T30" s="43"/>
      <c r="U30" s="33"/>
      <c r="V30" s="235"/>
      <c r="W30" s="283"/>
      <c r="X30" s="59"/>
      <c r="Y30" s="60"/>
      <c r="Z30" s="58"/>
      <c r="AA30" s="83"/>
    </row>
    <row r="31" spans="1:27" ht="13.5">
      <c r="A31" s="32"/>
      <c r="B31" s="152"/>
      <c r="C31" s="18"/>
      <c r="D31" s="33"/>
      <c r="E31" s="34"/>
      <c r="F31" s="116"/>
      <c r="G31" s="352"/>
      <c r="H31" s="348"/>
      <c r="I31" s="123"/>
      <c r="J31" s="43"/>
      <c r="K31" s="33"/>
      <c r="L31" s="34"/>
      <c r="M31" s="346"/>
      <c r="N31" s="284"/>
      <c r="O31" s="43"/>
      <c r="P31" s="33"/>
      <c r="Q31" s="235"/>
      <c r="R31" s="283"/>
      <c r="S31" s="284"/>
      <c r="T31" s="43"/>
      <c r="U31" s="33"/>
      <c r="V31" s="235"/>
      <c r="W31" s="283"/>
      <c r="X31" s="59"/>
      <c r="Y31" s="60"/>
      <c r="Z31" s="58"/>
      <c r="AA31" s="83"/>
    </row>
    <row r="32" spans="1:27" ht="13.5">
      <c r="A32" s="44"/>
      <c r="B32" s="153"/>
      <c r="C32" s="45"/>
      <c r="D32" s="46"/>
      <c r="E32" s="47"/>
      <c r="F32" s="117"/>
      <c r="G32" s="353"/>
      <c r="H32" s="348"/>
      <c r="I32" s="124"/>
      <c r="J32" s="242"/>
      <c r="K32" s="46"/>
      <c r="L32" s="47"/>
      <c r="M32" s="347"/>
      <c r="N32" s="287"/>
      <c r="O32" s="242"/>
      <c r="P32" s="46"/>
      <c r="Q32" s="243"/>
      <c r="R32" s="288"/>
      <c r="S32" s="287"/>
      <c r="T32" s="242"/>
      <c r="U32" s="46"/>
      <c r="V32" s="243"/>
      <c r="W32" s="288"/>
      <c r="X32" s="59"/>
      <c r="Y32" s="60"/>
      <c r="Z32" s="58"/>
      <c r="AA32" s="83"/>
    </row>
    <row r="33" spans="1:27" ht="13.5">
      <c r="A33" s="62"/>
      <c r="B33" s="62"/>
      <c r="C33" s="155" t="str">
        <f>CONCATENATE(FIXED(COUNTA(C23:C29),0,0),"　店")</f>
        <v>4　店</v>
      </c>
      <c r="D33" s="156"/>
      <c r="E33" s="93">
        <f>SUM(E23:E32)</f>
        <v>7000</v>
      </c>
      <c r="F33" s="118">
        <f>SUM(F23:F32)</f>
        <v>0</v>
      </c>
      <c r="G33" s="354">
        <f>SUM(G23:G32)</f>
        <v>0</v>
      </c>
      <c r="H33" s="118">
        <f>SUM(H23:H32)</f>
        <v>0</v>
      </c>
      <c r="I33" s="125"/>
      <c r="J33" s="155" t="str">
        <f>CONCATENATE(FIXED(COUNTA(J23:J32),0,0),"　店")</f>
        <v>1　店</v>
      </c>
      <c r="K33" s="156"/>
      <c r="L33" s="93">
        <f>SUM(L23:L32)</f>
        <v>550</v>
      </c>
      <c r="M33" s="118">
        <f>SUM(M23:M32)</f>
        <v>0</v>
      </c>
      <c r="N33" s="289"/>
      <c r="O33" s="155"/>
      <c r="P33" s="156"/>
      <c r="Q33" s="244">
        <f>SUM(Q23:Q32)</f>
        <v>0</v>
      </c>
      <c r="R33" s="118">
        <f>SUM(R23:R32)</f>
        <v>0</v>
      </c>
      <c r="S33" s="289"/>
      <c r="T33" s="155" t="str">
        <f>CONCATENATE(FIXED(COUNTA(T23:T32),0,0),"　店")</f>
        <v>1　店</v>
      </c>
      <c r="U33" s="156"/>
      <c r="V33" s="93">
        <f>SUM(V23:V32)</f>
        <v>450</v>
      </c>
      <c r="W33" s="118">
        <f>SUM(W23:W32)</f>
        <v>0</v>
      </c>
      <c r="X33" s="98"/>
      <c r="Y33" s="99"/>
      <c r="Z33" s="187"/>
      <c r="AA33" s="21"/>
    </row>
    <row r="34" spans="1:27" ht="13.5">
      <c r="A34" s="549" t="str">
        <f>'表紙'!$A$34</f>
        <v>令和5年（12月１日以降）</v>
      </c>
      <c r="W34" s="127"/>
      <c r="X34" s="127"/>
      <c r="Y34" s="127"/>
      <c r="Z34" s="881">
        <f>SUM('表紙'!A34)</f>
        <v>0</v>
      </c>
      <c r="AA34" s="881"/>
    </row>
    <row r="35" spans="23:26" ht="13.5">
      <c r="W35" s="363"/>
      <c r="X35" s="363"/>
      <c r="Y35" s="363"/>
      <c r="Z35" s="363"/>
    </row>
  </sheetData>
  <sheetProtection formatCells="0"/>
  <mergeCells count="22">
    <mergeCell ref="Y2:AA2"/>
    <mergeCell ref="I4:L4"/>
    <mergeCell ref="N4:Q4"/>
    <mergeCell ref="X4:AA4"/>
    <mergeCell ref="X5:AA5"/>
    <mergeCell ref="T1:X1"/>
    <mergeCell ref="X6:AA6"/>
    <mergeCell ref="B4:E4"/>
    <mergeCell ref="K2:Q2"/>
    <mergeCell ref="B1:H2"/>
    <mergeCell ref="K1:Q1"/>
    <mergeCell ref="I22:L22"/>
    <mergeCell ref="T2:W2"/>
    <mergeCell ref="C3:E3"/>
    <mergeCell ref="S4:V4"/>
    <mergeCell ref="B22:E22"/>
    <mergeCell ref="A23:A26"/>
    <mergeCell ref="Z34:AA34"/>
    <mergeCell ref="S22:V22"/>
    <mergeCell ref="N22:Q22"/>
    <mergeCell ref="X22:AA22"/>
    <mergeCell ref="C21:E21"/>
  </mergeCells>
  <dataValidations count="2">
    <dataValidation type="whole" operator="lessThanOrEqual" allowBlank="1" showInputMessage="1" showErrorMessage="1" sqref="W5:W19 H5:H19 F5:F19 M5:M19 R5:R19 F27:F32 W23:W32 H23:H32 R23:R32 M23:M32">
      <formula1>V5</formula1>
    </dataValidation>
    <dataValidation allowBlank="1" showInputMessage="1" sqref="Y1 R1:R2 B1 A1:A2 I1:K2"/>
  </dataValidations>
  <printOptions horizontalCentered="1" verticalCentered="1"/>
  <pageMargins left="0.5905511811023623" right="0.3937007874015748" top="0.03937007874015748" bottom="0.5118110236220472" header="0" footer="0.196850393700787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showGridLines="0" showZeros="0" view="pageBreakPreview" zoomScaleSheetLayoutView="100" zoomScalePageLayoutView="0" workbookViewId="0" topLeftCell="A1">
      <pane ySplit="2" topLeftCell="A9" activePane="bottomLeft" state="frozen"/>
      <selection pane="topLeft" activeCell="Q11" sqref="Q11"/>
      <selection pane="bottomLeft" activeCell="Y2" sqref="Y2:AA2"/>
    </sheetView>
  </sheetViews>
  <sheetFormatPr defaultColWidth="9.00390625" defaultRowHeight="13.5"/>
  <cols>
    <col min="1" max="1" width="7.625" style="377" customWidth="1"/>
    <col min="2" max="2" width="1.875" style="377" customWidth="1"/>
    <col min="3" max="3" width="9.625" style="447" customWidth="1"/>
    <col min="4" max="4" width="1.875" style="447" customWidth="1"/>
    <col min="5" max="5" width="6.625" style="448" customWidth="1"/>
    <col min="6" max="6" width="7.375" style="377" customWidth="1"/>
    <col min="7" max="7" width="5.625" style="449" customWidth="1"/>
    <col min="8" max="8" width="5.625" style="450" customWidth="1"/>
    <col min="9" max="9" width="0.37109375" style="377" customWidth="1"/>
    <col min="10" max="10" width="8.875" style="377" customWidth="1"/>
    <col min="11" max="11" width="2.125" style="377" customWidth="1"/>
    <col min="12" max="12" width="6.25390625" style="377" customWidth="1"/>
    <col min="13" max="13" width="6.25390625" style="387" customWidth="1"/>
    <col min="14" max="14" width="0.37109375" style="377" customWidth="1"/>
    <col min="15" max="15" width="8.875" style="377" customWidth="1"/>
    <col min="16" max="16" width="2.125" style="377" customWidth="1"/>
    <col min="17" max="17" width="6.25390625" style="377" customWidth="1"/>
    <col min="18" max="18" width="6.25390625" style="387" customWidth="1"/>
    <col min="19" max="19" width="0.37109375" style="377" customWidth="1"/>
    <col min="20" max="20" width="8.875" style="377" customWidth="1"/>
    <col min="21" max="21" width="2.125" style="377" customWidth="1"/>
    <col min="22" max="22" width="6.25390625" style="377" customWidth="1"/>
    <col min="23" max="23" width="6.25390625" style="387" customWidth="1"/>
    <col min="24" max="24" width="8.125" style="377" customWidth="1"/>
    <col min="25" max="25" width="2.125" style="377" customWidth="1"/>
    <col min="26" max="26" width="5.125" style="377" customWidth="1"/>
    <col min="27" max="27" width="6.125" style="377" customWidth="1"/>
    <col min="28" max="16384" width="9.00390625" style="377" customWidth="1"/>
  </cols>
  <sheetData>
    <row r="1" spans="1:27" ht="30" customHeight="1">
      <c r="A1" s="371" t="s">
        <v>202</v>
      </c>
      <c r="B1" s="894"/>
      <c r="C1" s="894"/>
      <c r="D1" s="894"/>
      <c r="E1" s="894"/>
      <c r="F1" s="894"/>
      <c r="G1" s="894"/>
      <c r="H1" s="895"/>
      <c r="I1" s="372" t="s">
        <v>203</v>
      </c>
      <c r="J1" s="373" t="s">
        <v>203</v>
      </c>
      <c r="K1" s="898"/>
      <c r="L1" s="898"/>
      <c r="M1" s="898"/>
      <c r="N1" s="898"/>
      <c r="O1" s="898"/>
      <c r="P1" s="898"/>
      <c r="Q1" s="898"/>
      <c r="R1" s="372" t="s">
        <v>287</v>
      </c>
      <c r="S1" s="374"/>
      <c r="T1" s="898"/>
      <c r="U1" s="898"/>
      <c r="V1" s="898"/>
      <c r="W1" s="898"/>
      <c r="X1" s="907"/>
      <c r="Y1" s="524" t="s">
        <v>7</v>
      </c>
      <c r="Z1" s="522"/>
      <c r="AA1" s="523"/>
    </row>
    <row r="2" spans="1:27" ht="30" customHeight="1">
      <c r="A2" s="378"/>
      <c r="B2" s="896"/>
      <c r="C2" s="896"/>
      <c r="D2" s="896"/>
      <c r="E2" s="896"/>
      <c r="F2" s="896"/>
      <c r="G2" s="896"/>
      <c r="H2" s="897"/>
      <c r="I2" s="372" t="s">
        <v>204</v>
      </c>
      <c r="J2" s="373" t="s">
        <v>204</v>
      </c>
      <c r="K2" s="898"/>
      <c r="L2" s="898"/>
      <c r="M2" s="898"/>
      <c r="N2" s="898"/>
      <c r="O2" s="898"/>
      <c r="P2" s="898"/>
      <c r="Q2" s="898"/>
      <c r="R2" s="372" t="s">
        <v>205</v>
      </c>
      <c r="S2" s="379"/>
      <c r="T2" s="893">
        <f>F18+H18+M18+W18+F35+H35+M35+R35+W35</f>
        <v>0</v>
      </c>
      <c r="U2" s="893"/>
      <c r="V2" s="893"/>
      <c r="W2" s="893"/>
      <c r="X2" s="537" t="s">
        <v>0</v>
      </c>
      <c r="Y2" s="890"/>
      <c r="Z2" s="891"/>
      <c r="AA2" s="892"/>
    </row>
    <row r="3" spans="3:15" ht="24" customHeight="1">
      <c r="C3" s="899" t="s">
        <v>444</v>
      </c>
      <c r="D3" s="899"/>
      <c r="E3" s="899"/>
      <c r="F3" s="381"/>
      <c r="G3" s="382"/>
      <c r="H3" s="383"/>
      <c r="J3" s="384"/>
      <c r="K3" s="385" t="s">
        <v>3</v>
      </c>
      <c r="L3" s="868">
        <f>E18+G18+L18+Q18+V18</f>
        <v>17000</v>
      </c>
      <c r="M3" s="868"/>
      <c r="N3" s="384"/>
      <c r="O3" s="386" t="s">
        <v>0</v>
      </c>
    </row>
    <row r="4" spans="1:27" s="389" customFormat="1" ht="13.5" customHeight="1">
      <c r="A4" s="388" t="s">
        <v>2</v>
      </c>
      <c r="B4" s="678" t="s">
        <v>1</v>
      </c>
      <c r="C4" s="679"/>
      <c r="D4" s="679"/>
      <c r="E4" s="679"/>
      <c r="F4" s="358" t="s">
        <v>357</v>
      </c>
      <c r="G4" s="145"/>
      <c r="H4" s="359"/>
      <c r="I4" s="679" t="s">
        <v>4</v>
      </c>
      <c r="J4" s="679"/>
      <c r="K4" s="679"/>
      <c r="L4" s="679"/>
      <c r="M4" s="358" t="s">
        <v>357</v>
      </c>
      <c r="N4" s="678" t="s">
        <v>5</v>
      </c>
      <c r="O4" s="679"/>
      <c r="P4" s="679"/>
      <c r="Q4" s="679"/>
      <c r="R4" s="358" t="s">
        <v>357</v>
      </c>
      <c r="S4" s="678" t="s">
        <v>6</v>
      </c>
      <c r="T4" s="679"/>
      <c r="U4" s="679"/>
      <c r="V4" s="679"/>
      <c r="W4" s="358" t="s">
        <v>357</v>
      </c>
      <c r="X4" s="679"/>
      <c r="Y4" s="679"/>
      <c r="Z4" s="679"/>
      <c r="AA4" s="680"/>
    </row>
    <row r="5" spans="1:27" ht="13.5" customHeight="1">
      <c r="A5" s="390"/>
      <c r="B5" s="452"/>
      <c r="C5" s="392" t="s">
        <v>82</v>
      </c>
      <c r="D5" s="584" t="s">
        <v>487</v>
      </c>
      <c r="E5" s="393">
        <v>3900</v>
      </c>
      <c r="F5" s="530"/>
      <c r="G5" s="394"/>
      <c r="H5" s="516"/>
      <c r="I5" s="453"/>
      <c r="J5" s="260" t="s">
        <v>85</v>
      </c>
      <c r="K5" s="454"/>
      <c r="L5" s="393">
        <v>1250</v>
      </c>
      <c r="M5" s="516"/>
      <c r="N5" s="398"/>
      <c r="O5" s="392"/>
      <c r="P5" s="455"/>
      <c r="Q5" s="393"/>
      <c r="R5" s="395"/>
      <c r="S5" s="398"/>
      <c r="T5" s="260" t="s">
        <v>529</v>
      </c>
      <c r="U5" s="456"/>
      <c r="V5" s="393">
        <v>750</v>
      </c>
      <c r="W5" s="516"/>
      <c r="X5" s="412"/>
      <c r="Y5" s="407"/>
      <c r="Z5" s="408"/>
      <c r="AA5" s="409"/>
    </row>
    <row r="6" spans="1:27" ht="13.5" customHeight="1">
      <c r="A6" s="400"/>
      <c r="B6" s="457"/>
      <c r="C6" s="401" t="s">
        <v>83</v>
      </c>
      <c r="D6" s="585" t="s">
        <v>487</v>
      </c>
      <c r="E6" s="368">
        <v>1400</v>
      </c>
      <c r="F6" s="495"/>
      <c r="G6" s="343"/>
      <c r="H6" s="517"/>
      <c r="I6" s="459"/>
      <c r="J6" s="250" t="s">
        <v>82</v>
      </c>
      <c r="K6" s="460"/>
      <c r="L6" s="368">
        <v>400</v>
      </c>
      <c r="M6" s="517"/>
      <c r="N6" s="404"/>
      <c r="O6" s="401"/>
      <c r="P6" s="461"/>
      <c r="Q6" s="368"/>
      <c r="R6" s="402"/>
      <c r="S6" s="404"/>
      <c r="T6" s="250"/>
      <c r="U6" s="462"/>
      <c r="V6" s="463"/>
      <c r="W6" s="405"/>
      <c r="X6" s="406"/>
      <c r="Y6" s="407"/>
      <c r="Z6" s="408"/>
      <c r="AA6" s="409"/>
    </row>
    <row r="7" spans="1:27" ht="13.5" customHeight="1">
      <c r="A7" s="400"/>
      <c r="B7" s="457"/>
      <c r="C7" s="401" t="s">
        <v>84</v>
      </c>
      <c r="D7" s="585" t="s">
        <v>487</v>
      </c>
      <c r="E7" s="368">
        <v>1050</v>
      </c>
      <c r="F7" s="495"/>
      <c r="G7" s="343"/>
      <c r="H7" s="517"/>
      <c r="I7" s="459"/>
      <c r="J7" s="250"/>
      <c r="K7" s="113"/>
      <c r="L7" s="294"/>
      <c r="M7" s="405"/>
      <c r="N7" s="404"/>
      <c r="O7" s="401"/>
      <c r="P7" s="461"/>
      <c r="Q7" s="294"/>
      <c r="R7" s="405"/>
      <c r="S7" s="404"/>
      <c r="T7" s="250"/>
      <c r="U7" s="113"/>
      <c r="V7" s="294"/>
      <c r="W7" s="405"/>
      <c r="X7" s="406"/>
      <c r="Y7" s="407"/>
      <c r="Z7" s="408"/>
      <c r="AA7" s="409"/>
    </row>
    <row r="8" spans="1:27" ht="13.5" customHeight="1">
      <c r="A8" s="400"/>
      <c r="B8" s="457"/>
      <c r="C8" s="401" t="s">
        <v>85</v>
      </c>
      <c r="D8" s="585" t="s">
        <v>487</v>
      </c>
      <c r="E8" s="368">
        <v>3400</v>
      </c>
      <c r="F8" s="495"/>
      <c r="G8" s="343"/>
      <c r="H8" s="517"/>
      <c r="I8" s="459"/>
      <c r="J8" s="250"/>
      <c r="K8" s="113"/>
      <c r="L8" s="294"/>
      <c r="M8" s="405"/>
      <c r="N8" s="404"/>
      <c r="O8" s="401"/>
      <c r="P8" s="461"/>
      <c r="Q8" s="294"/>
      <c r="R8" s="405"/>
      <c r="S8" s="404"/>
      <c r="T8" s="250"/>
      <c r="U8" s="113"/>
      <c r="V8" s="294"/>
      <c r="W8" s="405"/>
      <c r="X8" s="406"/>
      <c r="Y8" s="407"/>
      <c r="Z8" s="408"/>
      <c r="AA8" s="409"/>
    </row>
    <row r="9" spans="1:27" ht="13.5" customHeight="1">
      <c r="A9" s="400"/>
      <c r="B9" s="457"/>
      <c r="C9" s="401" t="s">
        <v>86</v>
      </c>
      <c r="D9" s="585" t="s">
        <v>487</v>
      </c>
      <c r="E9" s="368">
        <v>1350</v>
      </c>
      <c r="F9" s="495"/>
      <c r="G9" s="343"/>
      <c r="H9" s="517"/>
      <c r="I9" s="459"/>
      <c r="J9" s="250"/>
      <c r="K9" s="113"/>
      <c r="L9" s="294"/>
      <c r="M9" s="405"/>
      <c r="N9" s="404"/>
      <c r="O9" s="401"/>
      <c r="P9" s="461"/>
      <c r="Q9" s="294"/>
      <c r="R9" s="405"/>
      <c r="S9" s="404"/>
      <c r="T9" s="250"/>
      <c r="U9" s="113"/>
      <c r="V9" s="368"/>
      <c r="W9" s="405"/>
      <c r="X9" s="406"/>
      <c r="Y9" s="407"/>
      <c r="Z9" s="408"/>
      <c r="AA9" s="409"/>
    </row>
    <row r="10" spans="1:27" ht="13.5" customHeight="1">
      <c r="A10" s="400"/>
      <c r="B10" s="457"/>
      <c r="C10" s="401" t="s">
        <v>87</v>
      </c>
      <c r="D10" s="585" t="s">
        <v>487</v>
      </c>
      <c r="E10" s="368">
        <v>1800</v>
      </c>
      <c r="F10" s="495"/>
      <c r="G10" s="343"/>
      <c r="H10" s="517"/>
      <c r="I10" s="459"/>
      <c r="J10" s="250"/>
      <c r="K10" s="113"/>
      <c r="L10" s="294"/>
      <c r="M10" s="405"/>
      <c r="N10" s="404"/>
      <c r="O10" s="401"/>
      <c r="P10" s="461"/>
      <c r="Q10" s="294"/>
      <c r="R10" s="405"/>
      <c r="S10" s="404"/>
      <c r="T10" s="250"/>
      <c r="U10" s="113"/>
      <c r="V10" s="294"/>
      <c r="W10" s="405"/>
      <c r="X10" s="406"/>
      <c r="Y10" s="407"/>
      <c r="Z10" s="408"/>
      <c r="AA10" s="409"/>
    </row>
    <row r="11" spans="1:27" ht="13.5" customHeight="1">
      <c r="A11" s="400"/>
      <c r="B11" s="457"/>
      <c r="C11" s="401" t="s">
        <v>359</v>
      </c>
      <c r="D11" s="586" t="s">
        <v>487</v>
      </c>
      <c r="E11" s="368">
        <v>1700</v>
      </c>
      <c r="F11" s="495"/>
      <c r="G11" s="343"/>
      <c r="H11" s="517"/>
      <c r="I11" s="459"/>
      <c r="J11" s="250"/>
      <c r="K11" s="113"/>
      <c r="L11" s="294"/>
      <c r="M11" s="405"/>
      <c r="N11" s="404"/>
      <c r="O11" s="401"/>
      <c r="P11" s="461"/>
      <c r="Q11" s="294"/>
      <c r="R11" s="405"/>
      <c r="S11" s="404"/>
      <c r="T11" s="250"/>
      <c r="U11" s="113"/>
      <c r="V11" s="294"/>
      <c r="W11" s="405"/>
      <c r="X11" s="410"/>
      <c r="Y11" s="411"/>
      <c r="Z11" s="408"/>
      <c r="AA11" s="409"/>
    </row>
    <row r="12" spans="1:27" ht="13.5" customHeight="1">
      <c r="A12" s="400"/>
      <c r="B12" s="457"/>
      <c r="C12" s="401"/>
      <c r="D12" s="458"/>
      <c r="E12" s="368"/>
      <c r="F12" s="495"/>
      <c r="G12" s="343"/>
      <c r="H12" s="517"/>
      <c r="I12" s="459"/>
      <c r="J12" s="250"/>
      <c r="K12" s="113"/>
      <c r="L12" s="294"/>
      <c r="M12" s="405"/>
      <c r="N12" s="404"/>
      <c r="O12" s="401"/>
      <c r="P12" s="461"/>
      <c r="Q12" s="294"/>
      <c r="R12" s="405"/>
      <c r="S12" s="404"/>
      <c r="T12" s="250"/>
      <c r="U12" s="113"/>
      <c r="V12" s="294"/>
      <c r="W12" s="405"/>
      <c r="X12" s="410"/>
      <c r="Y12" s="411"/>
      <c r="Z12" s="408"/>
      <c r="AA12" s="409"/>
    </row>
    <row r="13" spans="1:27" ht="13.5" customHeight="1">
      <c r="A13" s="400"/>
      <c r="B13" s="457"/>
      <c r="C13" s="401"/>
      <c r="D13" s="464"/>
      <c r="E13" s="368"/>
      <c r="F13" s="370"/>
      <c r="G13" s="343"/>
      <c r="H13" s="402"/>
      <c r="I13" s="459"/>
      <c r="J13" s="250"/>
      <c r="K13" s="113"/>
      <c r="L13" s="294"/>
      <c r="M13" s="405"/>
      <c r="N13" s="404"/>
      <c r="O13" s="250"/>
      <c r="P13" s="113"/>
      <c r="Q13" s="294"/>
      <c r="R13" s="405"/>
      <c r="S13" s="404"/>
      <c r="T13" s="250"/>
      <c r="U13" s="113"/>
      <c r="V13" s="294"/>
      <c r="W13" s="405"/>
      <c r="X13" s="410"/>
      <c r="Y13" s="411"/>
      <c r="Z13" s="408"/>
      <c r="AA13" s="409"/>
    </row>
    <row r="14" spans="1:27" ht="13.5" customHeight="1">
      <c r="A14" s="400"/>
      <c r="B14" s="457"/>
      <c r="C14" s="401"/>
      <c r="D14" s="464"/>
      <c r="E14" s="368"/>
      <c r="F14" s="370"/>
      <c r="G14" s="343"/>
      <c r="H14" s="402"/>
      <c r="I14" s="459"/>
      <c r="J14" s="250"/>
      <c r="K14" s="113"/>
      <c r="L14" s="294"/>
      <c r="M14" s="405"/>
      <c r="N14" s="404"/>
      <c r="O14" s="250"/>
      <c r="P14" s="113"/>
      <c r="Q14" s="294"/>
      <c r="R14" s="405"/>
      <c r="S14" s="404"/>
      <c r="T14" s="250"/>
      <c r="U14" s="113"/>
      <c r="V14" s="294"/>
      <c r="W14" s="405"/>
      <c r="X14" s="410"/>
      <c r="Y14" s="411"/>
      <c r="Z14" s="408"/>
      <c r="AA14" s="409"/>
    </row>
    <row r="15" spans="1:27" ht="13.5" customHeight="1">
      <c r="A15" s="400"/>
      <c r="B15" s="457"/>
      <c r="C15" s="401"/>
      <c r="D15" s="113"/>
      <c r="E15" s="368"/>
      <c r="F15" s="370"/>
      <c r="G15" s="343"/>
      <c r="H15" s="402"/>
      <c r="I15" s="459"/>
      <c r="J15" s="250"/>
      <c r="K15" s="113"/>
      <c r="L15" s="294"/>
      <c r="M15" s="405"/>
      <c r="N15" s="404"/>
      <c r="O15" s="250"/>
      <c r="P15" s="113"/>
      <c r="Q15" s="294"/>
      <c r="R15" s="405"/>
      <c r="S15" s="404"/>
      <c r="T15" s="250"/>
      <c r="U15" s="113"/>
      <c r="V15" s="294"/>
      <c r="W15" s="405"/>
      <c r="X15" s="412"/>
      <c r="Y15" s="407"/>
      <c r="Z15" s="408"/>
      <c r="AA15" s="409"/>
    </row>
    <row r="16" spans="1:27" ht="13.5" customHeight="1">
      <c r="A16" s="400"/>
      <c r="B16" s="457"/>
      <c r="C16" s="401"/>
      <c r="D16" s="113"/>
      <c r="E16" s="368"/>
      <c r="F16" s="370"/>
      <c r="G16" s="343"/>
      <c r="H16" s="402"/>
      <c r="I16" s="459"/>
      <c r="J16" s="250"/>
      <c r="K16" s="113"/>
      <c r="L16" s="294"/>
      <c r="M16" s="405"/>
      <c r="N16" s="404"/>
      <c r="O16" s="250"/>
      <c r="P16" s="113"/>
      <c r="Q16" s="294"/>
      <c r="R16" s="405"/>
      <c r="S16" s="404"/>
      <c r="T16" s="250"/>
      <c r="U16" s="113"/>
      <c r="V16" s="294"/>
      <c r="W16" s="405"/>
      <c r="X16" s="406"/>
      <c r="Y16" s="407"/>
      <c r="Z16" s="408"/>
      <c r="AA16" s="409"/>
    </row>
    <row r="17" spans="1:27" ht="13.5" customHeight="1">
      <c r="A17" s="419"/>
      <c r="B17" s="465"/>
      <c r="C17" s="421"/>
      <c r="D17" s="415"/>
      <c r="E17" s="422"/>
      <c r="F17" s="466"/>
      <c r="G17" s="424"/>
      <c r="H17" s="425"/>
      <c r="I17" s="467"/>
      <c r="J17" s="414"/>
      <c r="K17" s="415"/>
      <c r="L17" s="427"/>
      <c r="M17" s="428"/>
      <c r="N17" s="295"/>
      <c r="O17" s="414"/>
      <c r="P17" s="415"/>
      <c r="Q17" s="427"/>
      <c r="R17" s="428"/>
      <c r="S17" s="295"/>
      <c r="T17" s="414"/>
      <c r="U17" s="415"/>
      <c r="V17" s="427"/>
      <c r="W17" s="428"/>
      <c r="X17" s="406"/>
      <c r="Y17" s="407"/>
      <c r="Z17" s="408"/>
      <c r="AA17" s="409"/>
    </row>
    <row r="18" spans="1:27" s="440" customFormat="1" ht="13.5" customHeight="1">
      <c r="A18" s="429"/>
      <c r="B18" s="429"/>
      <c r="C18" s="431" t="str">
        <f>CONCATENATE(FIXED(COUNTA(C5:C15),0,0),"　店")</f>
        <v>7　店</v>
      </c>
      <c r="D18" s="432"/>
      <c r="E18" s="433">
        <f>SUM(E5:E17)</f>
        <v>14600</v>
      </c>
      <c r="F18" s="219">
        <f>SUM(F5:F17)</f>
        <v>0</v>
      </c>
      <c r="G18" s="434"/>
      <c r="H18" s="435"/>
      <c r="I18" s="468"/>
      <c r="J18" s="431" t="str">
        <f>CONCATENATE(FIXED(COUNTA(J5:J17),0,0),"　店")</f>
        <v>2　店</v>
      </c>
      <c r="K18" s="432"/>
      <c r="L18" s="433">
        <f>SUM(L5:L17)</f>
        <v>1650</v>
      </c>
      <c r="M18" s="435">
        <f>SUM(M5:M17)</f>
        <v>0</v>
      </c>
      <c r="N18" s="436"/>
      <c r="O18" s="431"/>
      <c r="P18" s="432"/>
      <c r="Q18" s="433">
        <f>SUM(Q5:Q17)</f>
        <v>0</v>
      </c>
      <c r="R18" s="435">
        <f>SUM(R5:R17)</f>
        <v>0</v>
      </c>
      <c r="S18" s="436"/>
      <c r="T18" s="431" t="str">
        <f>CONCATENATE(FIXED(COUNTA(T5:T17),0,0),"　店")</f>
        <v>1　店</v>
      </c>
      <c r="U18" s="432"/>
      <c r="V18" s="433">
        <f>SUM(V5:V17)</f>
        <v>750</v>
      </c>
      <c r="W18" s="435">
        <f>SUM(W5:W17)</f>
        <v>0</v>
      </c>
      <c r="X18" s="437"/>
      <c r="Y18" s="437"/>
      <c r="Z18" s="438"/>
      <c r="AA18" s="439"/>
    </row>
    <row r="19" spans="3:15" ht="24" customHeight="1">
      <c r="C19" s="906" t="s">
        <v>441</v>
      </c>
      <c r="D19" s="906"/>
      <c r="E19" s="906"/>
      <c r="F19" s="381"/>
      <c r="G19" s="469"/>
      <c r="H19" s="470"/>
      <c r="J19" s="384"/>
      <c r="K19" s="385" t="s">
        <v>3</v>
      </c>
      <c r="L19" s="868">
        <f>E35+G35+L35+Q35+V35</f>
        <v>19750</v>
      </c>
      <c r="M19" s="868"/>
      <c r="N19" s="384"/>
      <c r="O19" s="386" t="s">
        <v>0</v>
      </c>
    </row>
    <row r="20" spans="1:27" s="389" customFormat="1" ht="13.5" customHeight="1">
      <c r="A20" s="388" t="s">
        <v>2</v>
      </c>
      <c r="B20" s="678" t="s">
        <v>1</v>
      </c>
      <c r="C20" s="679"/>
      <c r="D20" s="679"/>
      <c r="E20" s="679"/>
      <c r="F20" s="358" t="s">
        <v>357</v>
      </c>
      <c r="G20" s="145"/>
      <c r="H20" s="359"/>
      <c r="I20" s="679" t="s">
        <v>4</v>
      </c>
      <c r="J20" s="679"/>
      <c r="K20" s="679"/>
      <c r="L20" s="679"/>
      <c r="M20" s="358" t="s">
        <v>357</v>
      </c>
      <c r="N20" s="678" t="s">
        <v>5</v>
      </c>
      <c r="O20" s="679"/>
      <c r="P20" s="679"/>
      <c r="Q20" s="679"/>
      <c r="R20" s="358" t="s">
        <v>357</v>
      </c>
      <c r="S20" s="678" t="s">
        <v>6</v>
      </c>
      <c r="T20" s="679"/>
      <c r="U20" s="679"/>
      <c r="V20" s="679"/>
      <c r="W20" s="358" t="s">
        <v>357</v>
      </c>
      <c r="X20" s="679"/>
      <c r="Y20" s="679"/>
      <c r="Z20" s="679"/>
      <c r="AA20" s="680"/>
    </row>
    <row r="21" spans="1:27" ht="13.5" customHeight="1">
      <c r="A21" s="390"/>
      <c r="B21" s="471"/>
      <c r="C21" s="392" t="s">
        <v>262</v>
      </c>
      <c r="D21" s="472" t="s">
        <v>486</v>
      </c>
      <c r="E21" s="393">
        <v>950</v>
      </c>
      <c r="F21" s="530"/>
      <c r="G21" s="394"/>
      <c r="H21" s="516"/>
      <c r="I21" s="453"/>
      <c r="J21" s="260" t="s">
        <v>410</v>
      </c>
      <c r="K21" s="454"/>
      <c r="L21" s="393">
        <v>750</v>
      </c>
      <c r="M21" s="516"/>
      <c r="N21" s="398"/>
      <c r="O21" s="260" t="s">
        <v>392</v>
      </c>
      <c r="P21" s="455"/>
      <c r="Q21" s="393"/>
      <c r="R21" s="395"/>
      <c r="S21" s="398"/>
      <c r="T21" s="260" t="s">
        <v>89</v>
      </c>
      <c r="U21" s="456"/>
      <c r="V21" s="393">
        <v>200</v>
      </c>
      <c r="W21" s="531"/>
      <c r="X21" s="900"/>
      <c r="Y21" s="901"/>
      <c r="Z21" s="901"/>
      <c r="AA21" s="902"/>
    </row>
    <row r="22" spans="1:27" ht="13.5">
      <c r="A22" s="473"/>
      <c r="B22" s="457"/>
      <c r="C22" s="401" t="s">
        <v>263</v>
      </c>
      <c r="D22" s="583" t="s">
        <v>516</v>
      </c>
      <c r="E22" s="368">
        <v>1300</v>
      </c>
      <c r="F22" s="495"/>
      <c r="G22" s="343"/>
      <c r="H22" s="517"/>
      <c r="I22" s="459"/>
      <c r="J22" s="250" t="s">
        <v>92</v>
      </c>
      <c r="K22" s="460"/>
      <c r="L22" s="475">
        <v>450</v>
      </c>
      <c r="M22" s="517"/>
      <c r="N22" s="404"/>
      <c r="O22" s="250"/>
      <c r="P22" s="476"/>
      <c r="Q22" s="368"/>
      <c r="R22" s="517"/>
      <c r="S22" s="404"/>
      <c r="T22" s="250" t="s">
        <v>356</v>
      </c>
      <c r="U22" s="462"/>
      <c r="V22" s="475">
        <v>350</v>
      </c>
      <c r="W22" s="532"/>
      <c r="X22" s="903"/>
      <c r="Y22" s="904"/>
      <c r="Z22" s="904"/>
      <c r="AA22" s="905"/>
    </row>
    <row r="23" spans="1:27" ht="13.5">
      <c r="A23" s="473"/>
      <c r="B23" s="457"/>
      <c r="C23" s="401" t="s">
        <v>88</v>
      </c>
      <c r="D23" s="585" t="s">
        <v>487</v>
      </c>
      <c r="E23" s="368">
        <v>2000</v>
      </c>
      <c r="F23" s="495"/>
      <c r="G23" s="343"/>
      <c r="H23" s="517"/>
      <c r="I23" s="459"/>
      <c r="J23" s="250" t="s">
        <v>182</v>
      </c>
      <c r="K23" s="477"/>
      <c r="L23" s="475">
        <v>750</v>
      </c>
      <c r="M23" s="517"/>
      <c r="N23" s="404"/>
      <c r="O23" s="474"/>
      <c r="P23" s="478"/>
      <c r="Q23" s="475"/>
      <c r="R23" s="517"/>
      <c r="S23" s="404"/>
      <c r="T23" s="250" t="s">
        <v>266</v>
      </c>
      <c r="U23" s="462"/>
      <c r="V23" s="475">
        <v>500</v>
      </c>
      <c r="W23" s="533"/>
      <c r="X23" s="903"/>
      <c r="Y23" s="904"/>
      <c r="Z23" s="904"/>
      <c r="AA23" s="905"/>
    </row>
    <row r="24" spans="1:27" ht="13.5">
      <c r="A24" s="473"/>
      <c r="B24" s="457"/>
      <c r="C24" s="401" t="s">
        <v>264</v>
      </c>
      <c r="D24" s="585" t="s">
        <v>487</v>
      </c>
      <c r="E24" s="368">
        <v>1150</v>
      </c>
      <c r="F24" s="495"/>
      <c r="G24" s="343"/>
      <c r="H24" s="517"/>
      <c r="I24" s="459"/>
      <c r="J24" s="250"/>
      <c r="K24" s="477"/>
      <c r="L24" s="475"/>
      <c r="M24" s="402"/>
      <c r="N24" s="404"/>
      <c r="O24" s="250"/>
      <c r="P24" s="478"/>
      <c r="Q24" s="475"/>
      <c r="R24" s="517"/>
      <c r="S24" s="404"/>
      <c r="T24" s="250" t="s">
        <v>213</v>
      </c>
      <c r="U24" s="462"/>
      <c r="V24" s="475">
        <v>350</v>
      </c>
      <c r="W24" s="533"/>
      <c r="X24" s="903"/>
      <c r="Y24" s="904"/>
      <c r="Z24" s="904"/>
      <c r="AA24" s="905"/>
    </row>
    <row r="25" spans="1:27" ht="13.5">
      <c r="A25" s="400"/>
      <c r="B25" s="457"/>
      <c r="C25" s="401" t="s">
        <v>90</v>
      </c>
      <c r="D25" s="585" t="s">
        <v>487</v>
      </c>
      <c r="E25" s="368">
        <v>1500</v>
      </c>
      <c r="F25" s="495"/>
      <c r="G25" s="343"/>
      <c r="H25" s="517"/>
      <c r="I25" s="459"/>
      <c r="J25" s="250"/>
      <c r="K25" s="477"/>
      <c r="L25" s="475"/>
      <c r="M25" s="402"/>
      <c r="N25" s="404"/>
      <c r="O25" s="250"/>
      <c r="P25" s="478"/>
      <c r="Q25" s="475"/>
      <c r="R25" s="517"/>
      <c r="S25" s="404"/>
      <c r="T25" s="250"/>
      <c r="U25" s="462"/>
      <c r="V25" s="475"/>
      <c r="W25" s="402"/>
      <c r="X25" s="479"/>
      <c r="Y25" s="479"/>
      <c r="Z25" s="479"/>
      <c r="AA25" s="480"/>
    </row>
    <row r="26" spans="1:27" ht="13.5">
      <c r="A26" s="400"/>
      <c r="B26" s="457"/>
      <c r="C26" s="401" t="s">
        <v>419</v>
      </c>
      <c r="D26" s="585" t="s">
        <v>487</v>
      </c>
      <c r="E26" s="368">
        <v>2900</v>
      </c>
      <c r="F26" s="495"/>
      <c r="G26" s="343"/>
      <c r="H26" s="517"/>
      <c r="I26" s="459"/>
      <c r="J26" s="250"/>
      <c r="K26" s="113"/>
      <c r="L26" s="368"/>
      <c r="M26" s="402"/>
      <c r="N26" s="404"/>
      <c r="O26" s="401"/>
      <c r="P26" s="113"/>
      <c r="Q26" s="294"/>
      <c r="R26" s="405"/>
      <c r="S26" s="404"/>
      <c r="T26" s="250"/>
      <c r="U26" s="113"/>
      <c r="V26" s="294"/>
      <c r="W26" s="405"/>
      <c r="X26" s="481"/>
      <c r="Y26" s="481"/>
      <c r="Z26" s="481"/>
      <c r="AA26" s="443"/>
    </row>
    <row r="27" spans="1:27" ht="13.5">
      <c r="A27" s="400"/>
      <c r="B27" s="457"/>
      <c r="C27" s="401" t="s">
        <v>91</v>
      </c>
      <c r="D27" s="585" t="s">
        <v>487</v>
      </c>
      <c r="E27" s="368">
        <v>1450</v>
      </c>
      <c r="F27" s="495"/>
      <c r="G27" s="343"/>
      <c r="H27" s="517"/>
      <c r="I27" s="459"/>
      <c r="J27" s="250"/>
      <c r="K27" s="113"/>
      <c r="L27" s="368"/>
      <c r="M27" s="402"/>
      <c r="N27" s="404"/>
      <c r="O27" s="401"/>
      <c r="P27" s="113"/>
      <c r="Q27" s="294"/>
      <c r="R27" s="405"/>
      <c r="S27" s="404"/>
      <c r="T27" s="250"/>
      <c r="U27" s="113"/>
      <c r="V27" s="294"/>
      <c r="W27" s="405"/>
      <c r="X27" s="481"/>
      <c r="Y27" s="481"/>
      <c r="Z27" s="481"/>
      <c r="AA27" s="443"/>
    </row>
    <row r="28" spans="1:27" ht="13.5">
      <c r="A28" s="400"/>
      <c r="B28" s="457"/>
      <c r="C28" s="250" t="s">
        <v>92</v>
      </c>
      <c r="D28" s="585" t="s">
        <v>487</v>
      </c>
      <c r="E28" s="368">
        <v>950</v>
      </c>
      <c r="F28" s="495"/>
      <c r="G28" s="343"/>
      <c r="H28" s="517"/>
      <c r="I28" s="459"/>
      <c r="J28" s="250"/>
      <c r="K28" s="113"/>
      <c r="L28" s="368"/>
      <c r="M28" s="402"/>
      <c r="N28" s="404"/>
      <c r="O28" s="250"/>
      <c r="P28" s="113"/>
      <c r="Q28" s="294"/>
      <c r="R28" s="405"/>
      <c r="S28" s="404"/>
      <c r="T28" s="250"/>
      <c r="U28" s="113"/>
      <c r="V28" s="294"/>
      <c r="W28" s="405"/>
      <c r="X28" s="481"/>
      <c r="Y28" s="481"/>
      <c r="Z28" s="481"/>
      <c r="AA28" s="443"/>
    </row>
    <row r="29" spans="1:27" ht="13.5">
      <c r="A29" s="400"/>
      <c r="B29" s="457"/>
      <c r="C29" s="401" t="s">
        <v>93</v>
      </c>
      <c r="D29" s="585" t="s">
        <v>487</v>
      </c>
      <c r="E29" s="368">
        <v>4200</v>
      </c>
      <c r="F29" s="495"/>
      <c r="G29" s="343"/>
      <c r="H29" s="517"/>
      <c r="I29" s="459"/>
      <c r="J29" s="250"/>
      <c r="K29" s="113"/>
      <c r="L29" s="368"/>
      <c r="M29" s="402"/>
      <c r="N29" s="404"/>
      <c r="O29" s="250"/>
      <c r="P29" s="113"/>
      <c r="Q29" s="294"/>
      <c r="R29" s="405"/>
      <c r="S29" s="404"/>
      <c r="T29" s="250"/>
      <c r="U29" s="113"/>
      <c r="V29" s="294"/>
      <c r="W29" s="405"/>
      <c r="X29" s="482"/>
      <c r="Y29" s="482"/>
      <c r="Z29" s="482"/>
      <c r="AA29" s="444"/>
    </row>
    <row r="30" spans="1:27" ht="14.25">
      <c r="A30" s="483"/>
      <c r="B30" s="457"/>
      <c r="C30" s="401"/>
      <c r="D30" s="113"/>
      <c r="E30" s="368"/>
      <c r="F30" s="495"/>
      <c r="G30" s="343"/>
      <c r="H30" s="517"/>
      <c r="I30" s="459"/>
      <c r="J30" s="250"/>
      <c r="K30" s="113"/>
      <c r="L30" s="368"/>
      <c r="M30" s="402"/>
      <c r="N30" s="404"/>
      <c r="O30" s="250"/>
      <c r="P30" s="113"/>
      <c r="Q30" s="294"/>
      <c r="R30" s="405"/>
      <c r="S30" s="404"/>
      <c r="T30" s="250"/>
      <c r="U30" s="113"/>
      <c r="V30" s="294"/>
      <c r="W30" s="405"/>
      <c r="X30" s="484"/>
      <c r="Y30" s="485"/>
      <c r="Z30" s="485"/>
      <c r="AA30" s="486"/>
    </row>
    <row r="31" spans="1:27" ht="14.25">
      <c r="A31" s="400"/>
      <c r="B31" s="457"/>
      <c r="C31" s="401"/>
      <c r="D31" s="113"/>
      <c r="E31" s="368"/>
      <c r="F31" s="495"/>
      <c r="G31" s="343"/>
      <c r="H31" s="517"/>
      <c r="I31" s="459"/>
      <c r="J31" s="250"/>
      <c r="K31" s="113"/>
      <c r="L31" s="368"/>
      <c r="M31" s="402"/>
      <c r="N31" s="404"/>
      <c r="O31" s="250"/>
      <c r="P31" s="113"/>
      <c r="Q31" s="294"/>
      <c r="R31" s="405"/>
      <c r="S31" s="404"/>
      <c r="T31" s="250"/>
      <c r="U31" s="113"/>
      <c r="V31" s="294"/>
      <c r="W31" s="405"/>
      <c r="X31" s="485"/>
      <c r="Y31" s="485"/>
      <c r="Z31" s="485"/>
      <c r="AA31" s="486"/>
    </row>
    <row r="32" spans="1:27" ht="13.5">
      <c r="A32" s="400"/>
      <c r="B32" s="457"/>
      <c r="C32" s="401"/>
      <c r="D32" s="113"/>
      <c r="E32" s="368"/>
      <c r="F32" s="370"/>
      <c r="G32" s="343"/>
      <c r="H32" s="402"/>
      <c r="I32" s="459"/>
      <c r="J32" s="250"/>
      <c r="K32" s="113"/>
      <c r="L32" s="368"/>
      <c r="M32" s="402"/>
      <c r="N32" s="404"/>
      <c r="O32" s="250"/>
      <c r="P32" s="113"/>
      <c r="Q32" s="294"/>
      <c r="R32" s="405"/>
      <c r="S32" s="404"/>
      <c r="T32" s="250"/>
      <c r="U32" s="113"/>
      <c r="V32" s="294"/>
      <c r="W32" s="405"/>
      <c r="X32" s="406"/>
      <c r="Y32" s="407"/>
      <c r="Z32" s="408"/>
      <c r="AA32" s="409"/>
    </row>
    <row r="33" spans="1:27" ht="13.5">
      <c r="A33" s="400"/>
      <c r="B33" s="457"/>
      <c r="C33" s="401"/>
      <c r="D33" s="113"/>
      <c r="E33" s="368"/>
      <c r="F33" s="370"/>
      <c r="G33" s="343"/>
      <c r="H33" s="402"/>
      <c r="I33" s="459"/>
      <c r="J33" s="250"/>
      <c r="K33" s="113"/>
      <c r="L33" s="368"/>
      <c r="M33" s="402"/>
      <c r="N33" s="404"/>
      <c r="O33" s="250"/>
      <c r="P33" s="113"/>
      <c r="Q33" s="294"/>
      <c r="R33" s="405"/>
      <c r="S33" s="404"/>
      <c r="T33" s="250"/>
      <c r="U33" s="113"/>
      <c r="V33" s="294"/>
      <c r="W33" s="405"/>
      <c r="X33" s="406"/>
      <c r="Y33" s="407"/>
      <c r="Z33" s="408"/>
      <c r="AA33" s="409"/>
    </row>
    <row r="34" spans="1:27" ht="13.5">
      <c r="A34" s="419"/>
      <c r="B34" s="465"/>
      <c r="C34" s="421"/>
      <c r="D34" s="415"/>
      <c r="E34" s="422"/>
      <c r="F34" s="466"/>
      <c r="G34" s="424"/>
      <c r="H34" s="425"/>
      <c r="I34" s="467"/>
      <c r="J34" s="414"/>
      <c r="K34" s="415"/>
      <c r="L34" s="422"/>
      <c r="M34" s="425"/>
      <c r="N34" s="295"/>
      <c r="O34" s="414"/>
      <c r="P34" s="415"/>
      <c r="Q34" s="427"/>
      <c r="R34" s="428"/>
      <c r="S34" s="295"/>
      <c r="T34" s="414"/>
      <c r="U34" s="415"/>
      <c r="V34" s="427"/>
      <c r="W34" s="428"/>
      <c r="X34" s="406"/>
      <c r="Y34" s="407"/>
      <c r="Z34" s="408"/>
      <c r="AA34" s="409"/>
    </row>
    <row r="35" spans="1:27" ht="13.5">
      <c r="A35" s="429"/>
      <c r="B35" s="429"/>
      <c r="C35" s="431" t="str">
        <f>CONCATENATE(FIXED(COUNTA(C21:C29),0,0),"　店")</f>
        <v>9　店</v>
      </c>
      <c r="D35" s="432"/>
      <c r="E35" s="433">
        <f>SUM(E21:E34)</f>
        <v>16400</v>
      </c>
      <c r="F35" s="219">
        <f>SUM(F21:F34)</f>
        <v>0</v>
      </c>
      <c r="G35" s="434">
        <f>SUM(G21:G34)</f>
        <v>0</v>
      </c>
      <c r="H35" s="435">
        <f>SUM(H21:H34)</f>
        <v>0</v>
      </c>
      <c r="I35" s="468"/>
      <c r="J35" s="431" t="str">
        <f>CONCATENATE(FIXED(COUNTA(J21:J34),0,0),"　店")</f>
        <v>3　店</v>
      </c>
      <c r="K35" s="432"/>
      <c r="L35" s="433">
        <f>SUM(L21:L34)</f>
        <v>1950</v>
      </c>
      <c r="M35" s="435">
        <f>SUM(M21:M34)</f>
        <v>0</v>
      </c>
      <c r="N35" s="436"/>
      <c r="O35" s="431" t="str">
        <f>CONCATENATE(FIXED(COUNTA(O21:O34),0,0),"　店")</f>
        <v>1　店</v>
      </c>
      <c r="P35" s="432"/>
      <c r="Q35" s="433">
        <f>SUM(Q21:Q34)</f>
        <v>0</v>
      </c>
      <c r="R35" s="435">
        <f>SUM(R21:R34)</f>
        <v>0</v>
      </c>
      <c r="S35" s="436"/>
      <c r="T35" s="431" t="str">
        <f>CONCATENATE(FIXED(COUNTA(T21:T34),0,0),"　店")</f>
        <v>4　店</v>
      </c>
      <c r="U35" s="432"/>
      <c r="V35" s="433">
        <f>SUM(V21:V34)</f>
        <v>1400</v>
      </c>
      <c r="W35" s="435">
        <f>SUM(W21:W34)</f>
        <v>0</v>
      </c>
      <c r="X35" s="445"/>
      <c r="Y35" s="445"/>
      <c r="Z35" s="445"/>
      <c r="AA35" s="446"/>
    </row>
    <row r="36" spans="1:27" ht="13.5">
      <c r="A36" s="549" t="str">
        <f>'表紙'!$A$34</f>
        <v>令和5年（12月１日以降）</v>
      </c>
      <c r="X36" s="487"/>
      <c r="Y36" s="487"/>
      <c r="Z36" s="873">
        <f>SUM('表紙'!A34)</f>
        <v>0</v>
      </c>
      <c r="AA36" s="873"/>
    </row>
  </sheetData>
  <sheetProtection formatCells="0"/>
  <mergeCells count="22">
    <mergeCell ref="S20:V20"/>
    <mergeCell ref="B4:E4"/>
    <mergeCell ref="X20:AA20"/>
    <mergeCell ref="N20:Q20"/>
    <mergeCell ref="I20:L20"/>
    <mergeCell ref="Z36:AA36"/>
    <mergeCell ref="B1:H2"/>
    <mergeCell ref="K1:Q1"/>
    <mergeCell ref="B20:E20"/>
    <mergeCell ref="L19:M19"/>
    <mergeCell ref="C3:E3"/>
    <mergeCell ref="X21:AA24"/>
    <mergeCell ref="K2:Q2"/>
    <mergeCell ref="S4:V4"/>
    <mergeCell ref="C19:E19"/>
    <mergeCell ref="T1:X1"/>
    <mergeCell ref="L3:M3"/>
    <mergeCell ref="Y2:AA2"/>
    <mergeCell ref="X4:AA4"/>
    <mergeCell ref="N4:Q4"/>
    <mergeCell ref="T2:W2"/>
    <mergeCell ref="I4:L4"/>
  </mergeCells>
  <dataValidations count="2">
    <dataValidation type="whole" operator="lessThanOrEqual" allowBlank="1" showInputMessage="1" showErrorMessage="1" sqref="M5:M17 H5:H17 F5:F17 W5:W17 R5:R17 W25:W34 R21:R34 M21:M34 H21:H34 F21:F34">
      <formula1>L5</formula1>
    </dataValidation>
    <dataValidation allowBlank="1" showInputMessage="1" sqref="Y1 B1 A1:A2 I1:K2 R1:R2"/>
  </dataValidations>
  <printOptions horizontalCentered="1" verticalCentered="1"/>
  <pageMargins left="0.5905511811023623" right="0.3937007874015748" top="0.2362204724409449" bottom="0.31496062992125984" header="0" footer="0.1968503937007874"/>
  <pageSetup fitToHeight="1" fitToWidth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6"/>
  <sheetViews>
    <sheetView showGridLines="0" showZeros="0" view="pageBreakPreview" zoomScaleSheetLayoutView="100" zoomScalePageLayoutView="0" workbookViewId="0" topLeftCell="A1">
      <pane ySplit="2" topLeftCell="A9" activePane="bottomLeft" state="frozen"/>
      <selection pane="topLeft" activeCell="Q11" sqref="Q11"/>
      <selection pane="bottomLeft" activeCell="Y2" sqref="Y2:AA2"/>
    </sheetView>
  </sheetViews>
  <sheetFormatPr defaultColWidth="9.00390625" defaultRowHeight="13.5"/>
  <cols>
    <col min="1" max="1" width="7.625" style="6" customWidth="1"/>
    <col min="2" max="2" width="1.875" style="192" customWidth="1"/>
    <col min="3" max="3" width="9.625" style="67" customWidth="1"/>
    <col min="4" max="4" width="1.875" style="67" customWidth="1"/>
    <col min="5" max="5" width="6.625" style="68" customWidth="1"/>
    <col min="6" max="6" width="7.375" style="6" customWidth="1"/>
    <col min="7" max="7" width="4.00390625" style="69" customWidth="1"/>
    <col min="8" max="8" width="4.00390625" style="120" customWidth="1"/>
    <col min="9" max="9" width="0.37109375" style="6" customWidth="1"/>
    <col min="10" max="10" width="8.875" style="6" customWidth="1"/>
    <col min="11" max="11" width="2.125" style="6" customWidth="1"/>
    <col min="12" max="12" width="6.25390625" style="6" customWidth="1"/>
    <col min="13" max="13" width="6.25390625" style="121" customWidth="1"/>
    <col min="14" max="14" width="0.37109375" style="6" customWidth="1"/>
    <col min="15" max="15" width="8.875" style="6" customWidth="1"/>
    <col min="16" max="16" width="2.125" style="6" customWidth="1"/>
    <col min="17" max="17" width="6.25390625" style="6" customWidth="1"/>
    <col min="18" max="18" width="6.25390625" style="121" customWidth="1"/>
    <col min="19" max="19" width="0.37109375" style="6" customWidth="1"/>
    <col min="20" max="20" width="8.875" style="6" customWidth="1"/>
    <col min="21" max="21" width="2.125" style="6" customWidth="1"/>
    <col min="22" max="22" width="6.25390625" style="6" customWidth="1"/>
    <col min="23" max="23" width="6.25390625" style="121" customWidth="1"/>
    <col min="24" max="24" width="8.125" style="6" customWidth="1"/>
    <col min="25" max="25" width="2.125" style="6" customWidth="1"/>
    <col min="26" max="26" width="5.25390625" style="6" customWidth="1"/>
    <col min="27" max="27" width="6.25390625" style="6" customWidth="1"/>
    <col min="28" max="16384" width="9.00390625" style="6" customWidth="1"/>
  </cols>
  <sheetData>
    <row r="1" spans="1:27" ht="27" customHeight="1">
      <c r="A1" s="1" t="s">
        <v>202</v>
      </c>
      <c r="B1" s="845"/>
      <c r="C1" s="845"/>
      <c r="D1" s="845"/>
      <c r="E1" s="845"/>
      <c r="F1" s="845"/>
      <c r="G1" s="845"/>
      <c r="H1" s="846"/>
      <c r="I1" s="2" t="s">
        <v>203</v>
      </c>
      <c r="J1" s="19" t="s">
        <v>203</v>
      </c>
      <c r="K1" s="733"/>
      <c r="L1" s="733"/>
      <c r="M1" s="733"/>
      <c r="N1" s="733"/>
      <c r="O1" s="733"/>
      <c r="P1" s="733"/>
      <c r="Q1" s="733"/>
      <c r="R1" s="2" t="s">
        <v>287</v>
      </c>
      <c r="S1" s="147"/>
      <c r="T1" s="733"/>
      <c r="U1" s="733"/>
      <c r="V1" s="733"/>
      <c r="W1" s="733"/>
      <c r="X1" s="849"/>
      <c r="Y1" s="314" t="s">
        <v>7</v>
      </c>
      <c r="Z1" s="112"/>
      <c r="AA1" s="148"/>
    </row>
    <row r="2" spans="1:27" ht="27" customHeight="1">
      <c r="A2" s="7"/>
      <c r="B2" s="847"/>
      <c r="C2" s="847"/>
      <c r="D2" s="847"/>
      <c r="E2" s="847"/>
      <c r="F2" s="847"/>
      <c r="G2" s="847"/>
      <c r="H2" s="848"/>
      <c r="I2" s="2" t="s">
        <v>204</v>
      </c>
      <c r="J2" s="19" t="s">
        <v>204</v>
      </c>
      <c r="K2" s="733"/>
      <c r="L2" s="733"/>
      <c r="M2" s="733"/>
      <c r="N2" s="733"/>
      <c r="O2" s="733"/>
      <c r="P2" s="733"/>
      <c r="Q2" s="733"/>
      <c r="R2" s="2" t="s">
        <v>205</v>
      </c>
      <c r="S2" s="146"/>
      <c r="T2" s="851">
        <f>F18+H18+M18+R18+W18+F35+H35+M35+R35+W35</f>
        <v>0</v>
      </c>
      <c r="U2" s="851"/>
      <c r="V2" s="851"/>
      <c r="W2" s="851"/>
      <c r="X2" s="535" t="s">
        <v>0</v>
      </c>
      <c r="Y2" s="706"/>
      <c r="Z2" s="707"/>
      <c r="AA2" s="708"/>
    </row>
    <row r="3" spans="3:15" ht="24" customHeight="1">
      <c r="C3" s="22" t="s">
        <v>446</v>
      </c>
      <c r="D3" s="22"/>
      <c r="E3" s="22"/>
      <c r="F3" s="22"/>
      <c r="G3" s="23"/>
      <c r="H3" s="119"/>
      <c r="J3" s="24"/>
      <c r="K3" s="25" t="s">
        <v>3</v>
      </c>
      <c r="L3" s="696">
        <f>E18+G18+L18+Q18+V18</f>
        <v>17550</v>
      </c>
      <c r="M3" s="696"/>
      <c r="N3" s="24"/>
      <c r="O3" s="26" t="s">
        <v>0</v>
      </c>
    </row>
    <row r="4" spans="1:27" s="192" customFormat="1" ht="13.5" customHeight="1">
      <c r="A4" s="291" t="s">
        <v>2</v>
      </c>
      <c r="B4" s="678" t="s">
        <v>1</v>
      </c>
      <c r="C4" s="679"/>
      <c r="D4" s="679"/>
      <c r="E4" s="679"/>
      <c r="F4" s="358" t="s">
        <v>357</v>
      </c>
      <c r="G4" s="145"/>
      <c r="H4" s="359"/>
      <c r="I4" s="697" t="s">
        <v>4</v>
      </c>
      <c r="J4" s="697"/>
      <c r="K4" s="697"/>
      <c r="L4" s="697"/>
      <c r="M4" s="358" t="s">
        <v>357</v>
      </c>
      <c r="N4" s="704" t="s">
        <v>5</v>
      </c>
      <c r="O4" s="697"/>
      <c r="P4" s="697"/>
      <c r="Q4" s="697"/>
      <c r="R4" s="358" t="s">
        <v>357</v>
      </c>
      <c r="S4" s="704" t="s">
        <v>6</v>
      </c>
      <c r="T4" s="697"/>
      <c r="U4" s="697"/>
      <c r="V4" s="697"/>
      <c r="W4" s="358" t="s">
        <v>357</v>
      </c>
      <c r="X4" s="697"/>
      <c r="Y4" s="697"/>
      <c r="Z4" s="697"/>
      <c r="AA4" s="716"/>
    </row>
    <row r="5" spans="1:27" ht="13.5" customHeight="1">
      <c r="A5" s="27"/>
      <c r="B5" s="157"/>
      <c r="C5" s="28" t="s">
        <v>94</v>
      </c>
      <c r="D5" s="656" t="s">
        <v>387</v>
      </c>
      <c r="E5" s="30">
        <v>1550</v>
      </c>
      <c r="F5" s="513"/>
      <c r="G5" s="325"/>
      <c r="H5" s="496"/>
      <c r="I5" s="226"/>
      <c r="J5" s="230" t="s">
        <v>184</v>
      </c>
      <c r="K5" s="29"/>
      <c r="L5" s="30">
        <v>650</v>
      </c>
      <c r="M5" s="496"/>
      <c r="N5" s="229"/>
      <c r="O5" s="230"/>
      <c r="P5" s="29"/>
      <c r="Q5" s="30"/>
      <c r="R5" s="496"/>
      <c r="S5" s="229"/>
      <c r="T5" s="230" t="s">
        <v>186</v>
      </c>
      <c r="U5" s="29"/>
      <c r="V5" s="30">
        <v>650</v>
      </c>
      <c r="W5" s="508"/>
      <c r="X5" s="101"/>
      <c r="Y5" s="59"/>
      <c r="Z5" s="60"/>
      <c r="AA5" s="61"/>
    </row>
    <row r="6" spans="1:27" ht="13.5" customHeight="1">
      <c r="A6" s="32"/>
      <c r="B6" s="158"/>
      <c r="C6" s="18" t="s">
        <v>95</v>
      </c>
      <c r="D6" s="589" t="s">
        <v>479</v>
      </c>
      <c r="E6" s="34">
        <v>4500</v>
      </c>
      <c r="F6" s="514"/>
      <c r="G6" s="327"/>
      <c r="H6" s="497"/>
      <c r="I6" s="234"/>
      <c r="J6" s="43" t="s">
        <v>185</v>
      </c>
      <c r="K6" s="33"/>
      <c r="L6" s="34">
        <v>750</v>
      </c>
      <c r="M6" s="497"/>
      <c r="N6" s="149"/>
      <c r="O6" s="43"/>
      <c r="P6" s="33"/>
      <c r="Q6" s="235"/>
      <c r="R6" s="175"/>
      <c r="S6" s="149"/>
      <c r="T6" s="43"/>
      <c r="U6" s="33"/>
      <c r="V6" s="235"/>
      <c r="W6" s="175"/>
      <c r="X6" s="58"/>
      <c r="Y6" s="59"/>
      <c r="Z6" s="60"/>
      <c r="AA6" s="61"/>
    </row>
    <row r="7" spans="1:27" ht="13.5" customHeight="1">
      <c r="A7" s="32"/>
      <c r="B7" s="158"/>
      <c r="C7" s="18" t="s">
        <v>254</v>
      </c>
      <c r="D7" s="50" t="s">
        <v>387</v>
      </c>
      <c r="E7" s="34">
        <v>1600</v>
      </c>
      <c r="F7" s="514"/>
      <c r="G7" s="327"/>
      <c r="H7" s="497"/>
      <c r="I7" s="234"/>
      <c r="J7" s="43" t="s">
        <v>499</v>
      </c>
      <c r="K7" s="33"/>
      <c r="L7" s="34">
        <v>1000</v>
      </c>
      <c r="M7" s="497"/>
      <c r="N7" s="149"/>
      <c r="O7" s="43"/>
      <c r="P7" s="33"/>
      <c r="Q7" s="235"/>
      <c r="R7" s="175"/>
      <c r="S7" s="149"/>
      <c r="T7" s="43"/>
      <c r="U7" s="33"/>
      <c r="V7" s="235"/>
      <c r="W7" s="175"/>
      <c r="X7" s="58"/>
      <c r="Y7" s="59"/>
      <c r="Z7" s="60"/>
      <c r="AA7" s="61"/>
    </row>
    <row r="8" spans="1:27" ht="13.5" customHeight="1">
      <c r="A8" s="32"/>
      <c r="B8" s="193"/>
      <c r="C8" s="18" t="s">
        <v>184</v>
      </c>
      <c r="D8" s="589" t="s">
        <v>479</v>
      </c>
      <c r="E8" s="34">
        <v>1800</v>
      </c>
      <c r="F8" s="514"/>
      <c r="G8" s="327"/>
      <c r="H8" s="497"/>
      <c r="I8" s="234"/>
      <c r="J8" s="192"/>
      <c r="K8" s="192"/>
      <c r="L8" s="292"/>
      <c r="M8" s="175"/>
      <c r="N8" s="149"/>
      <c r="O8" s="43"/>
      <c r="P8" s="33"/>
      <c r="Q8" s="235"/>
      <c r="R8" s="175"/>
      <c r="S8" s="149"/>
      <c r="T8" s="43"/>
      <c r="U8" s="33"/>
      <c r="V8" s="235"/>
      <c r="W8" s="175"/>
      <c r="X8" s="908"/>
      <c r="Y8" s="818"/>
      <c r="Z8" s="818"/>
      <c r="AA8" s="909"/>
    </row>
    <row r="9" spans="1:27" ht="13.5" customHeight="1">
      <c r="A9" s="32"/>
      <c r="B9" s="158"/>
      <c r="C9" s="18" t="s">
        <v>96</v>
      </c>
      <c r="D9" s="50" t="s">
        <v>387</v>
      </c>
      <c r="E9" s="34">
        <v>2450</v>
      </c>
      <c r="F9" s="514"/>
      <c r="G9" s="327"/>
      <c r="H9" s="497"/>
      <c r="I9" s="234"/>
      <c r="J9" s="43"/>
      <c r="K9" s="33"/>
      <c r="L9" s="235"/>
      <c r="M9" s="175"/>
      <c r="N9" s="149"/>
      <c r="O9" s="43"/>
      <c r="P9" s="33"/>
      <c r="Q9" s="235"/>
      <c r="R9" s="175"/>
      <c r="S9" s="149"/>
      <c r="T9" s="43"/>
      <c r="U9" s="33"/>
      <c r="V9" s="34"/>
      <c r="W9" s="175"/>
      <c r="X9" s="908"/>
      <c r="Y9" s="818"/>
      <c r="Z9" s="818"/>
      <c r="AA9" s="909"/>
    </row>
    <row r="10" spans="1:27" ht="13.5" customHeight="1">
      <c r="A10" s="32"/>
      <c r="B10" s="158"/>
      <c r="C10" s="18" t="s">
        <v>251</v>
      </c>
      <c r="D10" s="50" t="s">
        <v>387</v>
      </c>
      <c r="E10" s="34">
        <v>1150</v>
      </c>
      <c r="F10" s="514"/>
      <c r="G10" s="327"/>
      <c r="H10" s="497"/>
      <c r="I10" s="234"/>
      <c r="J10" s="43"/>
      <c r="K10" s="33"/>
      <c r="L10" s="235"/>
      <c r="M10" s="175"/>
      <c r="N10" s="149"/>
      <c r="O10" s="43"/>
      <c r="P10" s="33"/>
      <c r="Q10" s="235"/>
      <c r="R10" s="175"/>
      <c r="S10" s="149"/>
      <c r="T10" s="43"/>
      <c r="U10" s="33"/>
      <c r="V10" s="235"/>
      <c r="W10" s="175"/>
      <c r="X10" s="303"/>
      <c r="Y10" s="72"/>
      <c r="Z10" s="72"/>
      <c r="AA10" s="73"/>
    </row>
    <row r="11" spans="1:27" ht="13.5" customHeight="1">
      <c r="A11" s="32"/>
      <c r="B11" s="158"/>
      <c r="C11" s="18" t="s">
        <v>252</v>
      </c>
      <c r="D11" s="50" t="s">
        <v>387</v>
      </c>
      <c r="E11" s="34">
        <v>1450</v>
      </c>
      <c r="F11" s="514"/>
      <c r="G11" s="327"/>
      <c r="H11" s="497"/>
      <c r="I11" s="234"/>
      <c r="J11" s="43"/>
      <c r="K11" s="33"/>
      <c r="L11" s="235"/>
      <c r="M11" s="175"/>
      <c r="N11" s="149"/>
      <c r="O11" s="43"/>
      <c r="P11" s="33"/>
      <c r="Q11" s="235"/>
      <c r="R11" s="175"/>
      <c r="S11" s="149"/>
      <c r="T11" s="43"/>
      <c r="U11" s="33"/>
      <c r="V11" s="235"/>
      <c r="W11" s="175"/>
      <c r="X11" s="107"/>
      <c r="Y11" s="104"/>
      <c r="Z11" s="60"/>
      <c r="AA11" s="61"/>
    </row>
    <row r="12" spans="1:27" ht="13.5" customHeight="1">
      <c r="A12" s="32"/>
      <c r="B12" s="158"/>
      <c r="C12" s="18"/>
      <c r="D12" s="33"/>
      <c r="E12" s="34"/>
      <c r="F12" s="514"/>
      <c r="G12" s="327"/>
      <c r="H12" s="497"/>
      <c r="I12" s="234"/>
      <c r="J12" s="43"/>
      <c r="K12" s="33"/>
      <c r="L12" s="235"/>
      <c r="M12" s="175"/>
      <c r="N12" s="149"/>
      <c r="O12" s="43"/>
      <c r="P12" s="33"/>
      <c r="Q12" s="235"/>
      <c r="R12" s="175"/>
      <c r="S12" s="149"/>
      <c r="T12" s="43"/>
      <c r="U12" s="33"/>
      <c r="V12" s="235"/>
      <c r="W12" s="175"/>
      <c r="X12" s="101"/>
      <c r="Y12" s="59"/>
      <c r="Z12" s="60"/>
      <c r="AA12" s="61"/>
    </row>
    <row r="13" spans="1:27" ht="13.5" customHeight="1">
      <c r="A13" s="32"/>
      <c r="B13" s="158"/>
      <c r="C13" s="18"/>
      <c r="D13" s="33"/>
      <c r="E13" s="34"/>
      <c r="F13" s="514"/>
      <c r="G13" s="327"/>
      <c r="H13" s="497"/>
      <c r="I13" s="234"/>
      <c r="J13" s="43"/>
      <c r="K13" s="33"/>
      <c r="L13" s="235"/>
      <c r="M13" s="175"/>
      <c r="N13" s="149"/>
      <c r="O13" s="43"/>
      <c r="P13" s="33"/>
      <c r="Q13" s="235"/>
      <c r="R13" s="175"/>
      <c r="S13" s="149"/>
      <c r="T13" s="43"/>
      <c r="U13" s="33"/>
      <c r="V13" s="235"/>
      <c r="W13" s="175"/>
      <c r="X13" s="58"/>
      <c r="Y13" s="59"/>
      <c r="Z13" s="60"/>
      <c r="AA13" s="61"/>
    </row>
    <row r="14" spans="1:27" ht="13.5" customHeight="1">
      <c r="A14" s="32"/>
      <c r="B14" s="158"/>
      <c r="C14" s="18"/>
      <c r="D14" s="33"/>
      <c r="E14" s="34"/>
      <c r="F14" s="183"/>
      <c r="G14" s="327"/>
      <c r="H14" s="328"/>
      <c r="I14" s="234"/>
      <c r="J14" s="43"/>
      <c r="K14" s="33"/>
      <c r="L14" s="235"/>
      <c r="M14" s="175"/>
      <c r="N14" s="149"/>
      <c r="O14" s="43"/>
      <c r="P14" s="33"/>
      <c r="Q14" s="235"/>
      <c r="R14" s="175"/>
      <c r="S14" s="149"/>
      <c r="T14" s="43"/>
      <c r="U14" s="33"/>
      <c r="V14" s="235"/>
      <c r="W14" s="175"/>
      <c r="X14" s="58"/>
      <c r="Y14" s="59"/>
      <c r="Z14" s="60"/>
      <c r="AA14" s="61"/>
    </row>
    <row r="15" spans="1:27" ht="13.5" customHeight="1">
      <c r="A15" s="32"/>
      <c r="B15" s="158"/>
      <c r="C15" s="18"/>
      <c r="D15" s="33"/>
      <c r="E15" s="34"/>
      <c r="F15" s="183"/>
      <c r="G15" s="327"/>
      <c r="H15" s="328"/>
      <c r="I15" s="234"/>
      <c r="J15" s="43"/>
      <c r="K15" s="33"/>
      <c r="L15" s="235"/>
      <c r="M15" s="175"/>
      <c r="N15" s="149"/>
      <c r="O15" s="43"/>
      <c r="P15" s="33"/>
      <c r="Q15" s="235"/>
      <c r="R15" s="175"/>
      <c r="S15" s="149"/>
      <c r="T15" s="43"/>
      <c r="U15" s="33"/>
      <c r="V15" s="235"/>
      <c r="W15" s="175"/>
      <c r="X15" s="58"/>
      <c r="Y15" s="59"/>
      <c r="Z15" s="60"/>
      <c r="AA15" s="61"/>
    </row>
    <row r="16" spans="1:27" ht="13.5" customHeight="1">
      <c r="A16" s="32"/>
      <c r="B16" s="158"/>
      <c r="C16" s="18"/>
      <c r="D16" s="33"/>
      <c r="E16" s="34"/>
      <c r="F16" s="183"/>
      <c r="G16" s="327"/>
      <c r="H16" s="328"/>
      <c r="I16" s="234"/>
      <c r="J16" s="43"/>
      <c r="K16" s="33"/>
      <c r="L16" s="235"/>
      <c r="M16" s="175"/>
      <c r="N16" s="149"/>
      <c r="O16" s="43"/>
      <c r="P16" s="33"/>
      <c r="Q16" s="235"/>
      <c r="R16" s="175"/>
      <c r="S16" s="149"/>
      <c r="T16" s="43"/>
      <c r="U16" s="33"/>
      <c r="V16" s="235"/>
      <c r="W16" s="175"/>
      <c r="X16" s="58"/>
      <c r="Y16" s="59"/>
      <c r="Z16" s="60"/>
      <c r="AA16" s="61"/>
    </row>
    <row r="17" spans="1:27" ht="13.5" customHeight="1">
      <c r="A17" s="44"/>
      <c r="B17" s="161"/>
      <c r="C17" s="45"/>
      <c r="D17" s="46"/>
      <c r="E17" s="47"/>
      <c r="F17" s="184"/>
      <c r="G17" s="329"/>
      <c r="H17" s="331"/>
      <c r="I17" s="241"/>
      <c r="J17" s="242"/>
      <c r="K17" s="46"/>
      <c r="L17" s="243"/>
      <c r="M17" s="178"/>
      <c r="N17" s="150"/>
      <c r="O17" s="242"/>
      <c r="P17" s="46"/>
      <c r="Q17" s="243"/>
      <c r="R17" s="178"/>
      <c r="S17" s="150"/>
      <c r="T17" s="242"/>
      <c r="U17" s="46"/>
      <c r="V17" s="243"/>
      <c r="W17" s="178"/>
      <c r="X17" s="58"/>
      <c r="Y17" s="59"/>
      <c r="Z17" s="60"/>
      <c r="AA17" s="61"/>
    </row>
    <row r="18" spans="1:27" s="77" customFormat="1" ht="13.5" customHeight="1">
      <c r="A18" s="62"/>
      <c r="B18" s="62"/>
      <c r="C18" s="155" t="str">
        <f>CONCATENATE(FIXED(COUNTA(C5:C17),0,0),"　店")</f>
        <v>7　店</v>
      </c>
      <c r="D18" s="156"/>
      <c r="E18" s="93">
        <f>SUM(E5:E17)</f>
        <v>14500</v>
      </c>
      <c r="F18" s="118">
        <f>SUM(F5:F17)</f>
        <v>0</v>
      </c>
      <c r="G18" s="172"/>
      <c r="H18" s="245"/>
      <c r="I18" s="172"/>
      <c r="J18" s="155" t="str">
        <f>CONCATENATE(FIXED(COUNTA(J5:J17),0,0),"　店")</f>
        <v>3　店</v>
      </c>
      <c r="K18" s="156"/>
      <c r="L18" s="93">
        <f>SUM(L5:L17)</f>
        <v>2400</v>
      </c>
      <c r="M18" s="245">
        <f>SUM(M5:M17)</f>
        <v>0</v>
      </c>
      <c r="N18" s="246"/>
      <c r="O18" s="155"/>
      <c r="P18" s="156"/>
      <c r="Q18" s="93">
        <f>SUM(Q5:Q17)</f>
        <v>0</v>
      </c>
      <c r="R18" s="245">
        <f>SUM(R5:R17)</f>
        <v>0</v>
      </c>
      <c r="S18" s="246"/>
      <c r="T18" s="155" t="str">
        <f>CONCATENATE(FIXED(COUNTA(T5:T17),0,0),"　店")</f>
        <v>1　店</v>
      </c>
      <c r="U18" s="156"/>
      <c r="V18" s="93">
        <f>SUM(V5:V17)</f>
        <v>650</v>
      </c>
      <c r="W18" s="245">
        <f>SUM(W5:W17)</f>
        <v>0</v>
      </c>
      <c r="X18" s="98"/>
      <c r="Y18" s="98"/>
      <c r="Z18" s="99"/>
      <c r="AA18" s="100"/>
    </row>
    <row r="19" spans="3:15" ht="24" customHeight="1">
      <c r="C19" s="22" t="s">
        <v>445</v>
      </c>
      <c r="D19" s="22"/>
      <c r="E19" s="22"/>
      <c r="F19" s="22"/>
      <c r="G19" s="188"/>
      <c r="H19" s="189"/>
      <c r="J19" s="24"/>
      <c r="K19" s="25" t="s">
        <v>3</v>
      </c>
      <c r="L19" s="696">
        <f>E35+G35+L35+Q35+V35</f>
        <v>23200</v>
      </c>
      <c r="M19" s="696"/>
      <c r="N19" s="24"/>
      <c r="O19" s="26" t="s">
        <v>0</v>
      </c>
    </row>
    <row r="20" spans="1:27" s="192" customFormat="1" ht="13.5" customHeight="1">
      <c r="A20" s="291" t="s">
        <v>2</v>
      </c>
      <c r="B20" s="678" t="s">
        <v>1</v>
      </c>
      <c r="C20" s="679"/>
      <c r="D20" s="679"/>
      <c r="E20" s="679"/>
      <c r="F20" s="358" t="s">
        <v>357</v>
      </c>
      <c r="G20" s="145"/>
      <c r="H20" s="359"/>
      <c r="I20" s="697" t="s">
        <v>4</v>
      </c>
      <c r="J20" s="697"/>
      <c r="K20" s="697"/>
      <c r="L20" s="697"/>
      <c r="M20" s="358" t="s">
        <v>357</v>
      </c>
      <c r="N20" s="704" t="s">
        <v>5</v>
      </c>
      <c r="O20" s="697"/>
      <c r="P20" s="697"/>
      <c r="Q20" s="697"/>
      <c r="R20" s="358" t="s">
        <v>357</v>
      </c>
      <c r="S20" s="704" t="s">
        <v>6</v>
      </c>
      <c r="T20" s="697"/>
      <c r="U20" s="697"/>
      <c r="V20" s="697"/>
      <c r="W20" s="358" t="s">
        <v>357</v>
      </c>
      <c r="X20" s="697"/>
      <c r="Y20" s="697"/>
      <c r="Z20" s="697"/>
      <c r="AA20" s="716"/>
    </row>
    <row r="21" spans="1:27" ht="13.5">
      <c r="A21" s="27"/>
      <c r="B21" s="197"/>
      <c r="C21" s="28" t="s">
        <v>97</v>
      </c>
      <c r="D21" s="589" t="s">
        <v>479</v>
      </c>
      <c r="E21" s="30">
        <v>1900</v>
      </c>
      <c r="F21" s="513"/>
      <c r="G21" s="325"/>
      <c r="H21" s="496"/>
      <c r="I21" s="226"/>
      <c r="J21" s="230" t="s">
        <v>177</v>
      </c>
      <c r="K21" s="29"/>
      <c r="L21" s="30">
        <v>200</v>
      </c>
      <c r="M21" s="496"/>
      <c r="N21" s="229"/>
      <c r="O21" s="28"/>
      <c r="P21" s="33"/>
      <c r="Q21" s="30"/>
      <c r="R21" s="326"/>
      <c r="S21" s="229"/>
      <c r="T21" s="230" t="s">
        <v>181</v>
      </c>
      <c r="U21" s="29"/>
      <c r="V21" s="30">
        <v>400</v>
      </c>
      <c r="W21" s="496"/>
      <c r="X21" s="101"/>
      <c r="Y21" s="59"/>
      <c r="Z21" s="60"/>
      <c r="AA21" s="61"/>
    </row>
    <row r="22" spans="1:27" ht="13.5">
      <c r="A22" s="32"/>
      <c r="B22" s="195"/>
      <c r="C22" s="18" t="s">
        <v>98</v>
      </c>
      <c r="D22" s="589" t="s">
        <v>479</v>
      </c>
      <c r="E22" s="34">
        <v>1300</v>
      </c>
      <c r="F22" s="514"/>
      <c r="G22" s="327"/>
      <c r="H22" s="497"/>
      <c r="I22" s="234"/>
      <c r="J22" s="43" t="s">
        <v>180</v>
      </c>
      <c r="K22" s="33"/>
      <c r="L22" s="34">
        <v>250</v>
      </c>
      <c r="M22" s="497"/>
      <c r="N22" s="149"/>
      <c r="O22" s="18"/>
      <c r="P22" s="33"/>
      <c r="Q22" s="34"/>
      <c r="R22" s="328"/>
      <c r="S22" s="149"/>
      <c r="T22" s="43" t="s">
        <v>180</v>
      </c>
      <c r="U22" s="33"/>
      <c r="V22" s="34">
        <v>450</v>
      </c>
      <c r="W22" s="497"/>
      <c r="X22" s="58"/>
      <c r="Y22" s="59"/>
      <c r="Z22" s="60"/>
      <c r="AA22" s="61"/>
    </row>
    <row r="23" spans="1:27" ht="13.5">
      <c r="A23" s="32"/>
      <c r="B23" s="195"/>
      <c r="C23" s="18" t="s">
        <v>99</v>
      </c>
      <c r="D23" s="589" t="s">
        <v>479</v>
      </c>
      <c r="E23" s="34">
        <v>2400</v>
      </c>
      <c r="F23" s="514"/>
      <c r="G23" s="327"/>
      <c r="H23" s="497"/>
      <c r="I23" s="234"/>
      <c r="J23" s="43" t="s">
        <v>178</v>
      </c>
      <c r="K23" s="33"/>
      <c r="L23" s="34">
        <v>950</v>
      </c>
      <c r="M23" s="497"/>
      <c r="N23" s="149"/>
      <c r="O23" s="18"/>
      <c r="P23" s="33"/>
      <c r="Q23" s="235"/>
      <c r="R23" s="175"/>
      <c r="S23" s="149"/>
      <c r="T23" s="43" t="s">
        <v>100</v>
      </c>
      <c r="U23" s="33"/>
      <c r="V23" s="34">
        <v>150</v>
      </c>
      <c r="W23" s="497"/>
      <c r="X23" s="58"/>
      <c r="Y23" s="59"/>
      <c r="Z23" s="60"/>
      <c r="AA23" s="61"/>
    </row>
    <row r="24" spans="1:27" ht="13.5">
      <c r="A24" s="32"/>
      <c r="B24" s="195"/>
      <c r="C24" s="18" t="s">
        <v>355</v>
      </c>
      <c r="D24" s="589" t="s">
        <v>479</v>
      </c>
      <c r="E24" s="34">
        <v>1650</v>
      </c>
      <c r="F24" s="514"/>
      <c r="G24" s="327"/>
      <c r="H24" s="497"/>
      <c r="I24" s="234"/>
      <c r="J24" s="43" t="s">
        <v>179</v>
      </c>
      <c r="K24" s="33"/>
      <c r="L24" s="34">
        <v>550</v>
      </c>
      <c r="M24" s="497"/>
      <c r="N24" s="149"/>
      <c r="O24" s="43"/>
      <c r="P24" s="33"/>
      <c r="Q24" s="360"/>
      <c r="R24" s="175"/>
      <c r="S24" s="149"/>
      <c r="T24" s="43"/>
      <c r="U24" s="33"/>
      <c r="V24" s="235"/>
      <c r="W24" s="175"/>
      <c r="X24" s="58"/>
      <c r="Y24" s="59"/>
      <c r="Z24" s="60"/>
      <c r="AA24" s="61"/>
    </row>
    <row r="25" spans="1:27" ht="13.5">
      <c r="A25" s="32"/>
      <c r="B25" s="195"/>
      <c r="C25" s="18" t="s">
        <v>100</v>
      </c>
      <c r="D25" s="589" t="s">
        <v>388</v>
      </c>
      <c r="E25" s="34">
        <v>1200</v>
      </c>
      <c r="F25" s="514"/>
      <c r="G25" s="327"/>
      <c r="H25" s="497"/>
      <c r="I25" s="234"/>
      <c r="J25" s="43"/>
      <c r="K25" s="33"/>
      <c r="L25" s="34"/>
      <c r="M25" s="328"/>
      <c r="N25" s="149"/>
      <c r="O25" s="249"/>
      <c r="P25" s="54"/>
      <c r="Q25" s="55"/>
      <c r="R25" s="497"/>
      <c r="S25" s="149"/>
      <c r="T25" s="43"/>
      <c r="U25" s="33"/>
      <c r="V25" s="235"/>
      <c r="W25" s="175"/>
      <c r="X25" s="58"/>
      <c r="Y25" s="59"/>
      <c r="Z25" s="60"/>
      <c r="AA25" s="61"/>
    </row>
    <row r="26" spans="1:27" ht="13.5">
      <c r="A26" s="32"/>
      <c r="B26" s="195"/>
      <c r="C26" s="18" t="s">
        <v>101</v>
      </c>
      <c r="D26" s="50" t="s">
        <v>493</v>
      </c>
      <c r="E26" s="34">
        <v>1050</v>
      </c>
      <c r="F26" s="514"/>
      <c r="G26" s="327"/>
      <c r="H26" s="497"/>
      <c r="I26" s="234"/>
      <c r="J26" s="43"/>
      <c r="K26" s="33"/>
      <c r="L26" s="34"/>
      <c r="M26" s="328"/>
      <c r="N26" s="149"/>
      <c r="O26" s="43"/>
      <c r="P26" s="33"/>
      <c r="Q26" s="235"/>
      <c r="R26" s="175"/>
      <c r="S26" s="149"/>
      <c r="T26" s="43"/>
      <c r="U26" s="33"/>
      <c r="V26" s="235"/>
      <c r="W26" s="175"/>
      <c r="X26" s="58"/>
      <c r="Y26" s="59"/>
      <c r="Z26" s="60"/>
      <c r="AA26" s="61"/>
    </row>
    <row r="27" spans="1:27" ht="13.5">
      <c r="A27" s="32"/>
      <c r="B27" s="195"/>
      <c r="C27" s="18" t="s">
        <v>102</v>
      </c>
      <c r="D27" s="50" t="s">
        <v>493</v>
      </c>
      <c r="E27" s="34">
        <v>1250</v>
      </c>
      <c r="F27" s="514"/>
      <c r="G27" s="327"/>
      <c r="H27" s="497"/>
      <c r="I27" s="234"/>
      <c r="J27" s="43"/>
      <c r="K27" s="33"/>
      <c r="L27" s="34"/>
      <c r="M27" s="328"/>
      <c r="N27" s="149"/>
      <c r="O27" s="43"/>
      <c r="P27" s="33"/>
      <c r="Q27" s="235"/>
      <c r="R27" s="175"/>
      <c r="S27" s="149"/>
      <c r="T27" s="43"/>
      <c r="U27" s="33"/>
      <c r="V27" s="235"/>
      <c r="W27" s="175"/>
      <c r="X27" s="107"/>
      <c r="Y27" s="104"/>
      <c r="Z27" s="60"/>
      <c r="AA27" s="61"/>
    </row>
    <row r="28" spans="1:27" ht="13.5">
      <c r="A28" s="32"/>
      <c r="B28" s="195"/>
      <c r="C28" s="18" t="s">
        <v>103</v>
      </c>
      <c r="D28" s="589" t="s">
        <v>479</v>
      </c>
      <c r="E28" s="34">
        <v>1200</v>
      </c>
      <c r="F28" s="514"/>
      <c r="G28" s="327"/>
      <c r="H28" s="497"/>
      <c r="I28" s="234"/>
      <c r="J28" s="43"/>
      <c r="K28" s="33"/>
      <c r="L28" s="34"/>
      <c r="M28" s="328"/>
      <c r="N28" s="149"/>
      <c r="O28" s="43"/>
      <c r="P28" s="33"/>
      <c r="Q28" s="235"/>
      <c r="R28" s="175"/>
      <c r="S28" s="149"/>
      <c r="T28" s="43"/>
      <c r="U28" s="33"/>
      <c r="V28" s="235"/>
      <c r="W28" s="175"/>
      <c r="X28" s="101"/>
      <c r="Y28" s="59"/>
      <c r="Z28" s="60"/>
      <c r="AA28" s="61"/>
    </row>
    <row r="29" spans="1:27" ht="13.5">
      <c r="A29" s="32"/>
      <c r="B29" s="195"/>
      <c r="C29" s="18" t="s">
        <v>104</v>
      </c>
      <c r="D29" s="589" t="s">
        <v>479</v>
      </c>
      <c r="E29" s="34">
        <v>1000</v>
      </c>
      <c r="F29" s="514"/>
      <c r="G29" s="327"/>
      <c r="H29" s="497"/>
      <c r="I29" s="234"/>
      <c r="J29" s="43"/>
      <c r="K29" s="33"/>
      <c r="L29" s="34"/>
      <c r="M29" s="328"/>
      <c r="N29" s="149"/>
      <c r="O29" s="18"/>
      <c r="P29" s="33"/>
      <c r="Q29" s="235"/>
      <c r="R29" s="175"/>
      <c r="S29" s="149"/>
      <c r="T29" s="43"/>
      <c r="U29" s="33"/>
      <c r="V29" s="235"/>
      <c r="W29" s="175"/>
      <c r="X29" s="58"/>
      <c r="Y29" s="59"/>
      <c r="Z29" s="60"/>
      <c r="AA29" s="61"/>
    </row>
    <row r="30" spans="1:27" ht="13.5">
      <c r="A30" s="32"/>
      <c r="B30" s="195"/>
      <c r="C30" s="18" t="s">
        <v>105</v>
      </c>
      <c r="D30" s="589" t="s">
        <v>479</v>
      </c>
      <c r="E30" s="34">
        <v>1500</v>
      </c>
      <c r="F30" s="514"/>
      <c r="G30" s="327"/>
      <c r="H30" s="497"/>
      <c r="I30" s="234"/>
      <c r="J30" s="43"/>
      <c r="K30" s="33"/>
      <c r="L30" s="34"/>
      <c r="M30" s="328"/>
      <c r="N30" s="149"/>
      <c r="O30" s="43"/>
      <c r="P30" s="33"/>
      <c r="Q30" s="235"/>
      <c r="R30" s="175"/>
      <c r="S30" s="149"/>
      <c r="T30" s="43"/>
      <c r="U30" s="33"/>
      <c r="V30" s="235"/>
      <c r="W30" s="175"/>
      <c r="X30" s="58"/>
      <c r="Y30" s="59"/>
      <c r="Z30" s="60"/>
      <c r="AA30" s="61"/>
    </row>
    <row r="31" spans="1:27" ht="13.5">
      <c r="A31" s="32"/>
      <c r="B31" s="195"/>
      <c r="C31" s="18" t="s">
        <v>106</v>
      </c>
      <c r="D31" s="50" t="s">
        <v>493</v>
      </c>
      <c r="E31" s="34">
        <v>1100</v>
      </c>
      <c r="F31" s="514"/>
      <c r="G31" s="327"/>
      <c r="H31" s="497"/>
      <c r="I31" s="234"/>
      <c r="J31" s="43"/>
      <c r="K31" s="33"/>
      <c r="L31" s="34"/>
      <c r="M31" s="328"/>
      <c r="N31" s="149"/>
      <c r="O31" s="43"/>
      <c r="P31" s="33"/>
      <c r="Q31" s="235"/>
      <c r="R31" s="175"/>
      <c r="S31" s="149"/>
      <c r="T31" s="43"/>
      <c r="U31" s="33"/>
      <c r="V31" s="235"/>
      <c r="W31" s="175"/>
      <c r="X31" s="58"/>
      <c r="Y31" s="59"/>
      <c r="Z31" s="60"/>
      <c r="AA31" s="61"/>
    </row>
    <row r="32" spans="1:27" ht="13.5">
      <c r="A32" s="32"/>
      <c r="B32" s="195"/>
      <c r="C32" s="18" t="s">
        <v>107</v>
      </c>
      <c r="D32" s="50" t="s">
        <v>493</v>
      </c>
      <c r="E32" s="34">
        <v>1900</v>
      </c>
      <c r="F32" s="514"/>
      <c r="G32" s="327"/>
      <c r="H32" s="497"/>
      <c r="I32" s="234"/>
      <c r="J32" s="43"/>
      <c r="K32" s="33"/>
      <c r="L32" s="34"/>
      <c r="M32" s="328"/>
      <c r="N32" s="149"/>
      <c r="O32" s="43"/>
      <c r="P32" s="33"/>
      <c r="Q32" s="235"/>
      <c r="R32" s="175"/>
      <c r="S32" s="149"/>
      <c r="T32" s="43"/>
      <c r="U32" s="33"/>
      <c r="V32" s="235"/>
      <c r="W32" s="175"/>
      <c r="X32" s="58"/>
      <c r="Y32" s="59"/>
      <c r="Z32" s="60"/>
      <c r="AA32" s="61"/>
    </row>
    <row r="33" spans="1:27" ht="13.5">
      <c r="A33" s="32"/>
      <c r="B33" s="195"/>
      <c r="C33" s="18" t="s">
        <v>358</v>
      </c>
      <c r="D33" s="589" t="s">
        <v>479</v>
      </c>
      <c r="E33" s="34">
        <v>2800</v>
      </c>
      <c r="F33" s="514"/>
      <c r="G33" s="327"/>
      <c r="H33" s="497"/>
      <c r="I33" s="234"/>
      <c r="J33" s="43"/>
      <c r="K33" s="33"/>
      <c r="L33" s="34"/>
      <c r="M33" s="328"/>
      <c r="N33" s="149"/>
      <c r="O33" s="43"/>
      <c r="P33" s="33"/>
      <c r="Q33" s="235"/>
      <c r="R33" s="175"/>
      <c r="S33" s="149"/>
      <c r="T33" s="43"/>
      <c r="U33" s="33"/>
      <c r="V33" s="235"/>
      <c r="W33" s="175"/>
      <c r="X33" s="58"/>
      <c r="Y33" s="59"/>
      <c r="Z33" s="60"/>
      <c r="AA33" s="61"/>
    </row>
    <row r="34" spans="1:27" ht="13.5">
      <c r="A34" s="44"/>
      <c r="B34" s="196"/>
      <c r="C34" s="45"/>
      <c r="D34" s="46"/>
      <c r="E34" s="47"/>
      <c r="F34" s="184"/>
      <c r="G34" s="329"/>
      <c r="H34" s="331"/>
      <c r="I34" s="241"/>
      <c r="J34" s="242"/>
      <c r="K34" s="46"/>
      <c r="L34" s="47"/>
      <c r="M34" s="331"/>
      <c r="N34" s="150"/>
      <c r="O34" s="242"/>
      <c r="P34" s="46"/>
      <c r="Q34" s="243"/>
      <c r="R34" s="178"/>
      <c r="S34" s="150"/>
      <c r="T34" s="242"/>
      <c r="U34" s="46"/>
      <c r="V34" s="243"/>
      <c r="W34" s="178"/>
      <c r="X34" s="58"/>
      <c r="Y34" s="322"/>
      <c r="Z34" s="58"/>
      <c r="AA34" s="83"/>
    </row>
    <row r="35" spans="1:27" ht="13.5">
      <c r="A35" s="62"/>
      <c r="B35" s="62"/>
      <c r="C35" s="155" t="str">
        <f>CONCATENATE(FIXED(COUNTA(C21:C34),0,0),"　店")</f>
        <v>13　店</v>
      </c>
      <c r="D35" s="156"/>
      <c r="E35" s="93">
        <f>SUM(E21:E34)</f>
        <v>20250</v>
      </c>
      <c r="F35" s="118">
        <f>SUM(F21:F34)</f>
        <v>0</v>
      </c>
      <c r="G35" s="172"/>
      <c r="H35" s="245"/>
      <c r="I35" s="172"/>
      <c r="J35" s="155" t="str">
        <f>CONCATENATE(FIXED(COUNTA(J21:J34),0,0),"　店")</f>
        <v>4　店</v>
      </c>
      <c r="K35" s="156"/>
      <c r="L35" s="93">
        <f>SUM(L21:L34)</f>
        <v>1950</v>
      </c>
      <c r="M35" s="245">
        <f>SUM(M21:M34)</f>
        <v>0</v>
      </c>
      <c r="N35" s="246"/>
      <c r="O35" s="155"/>
      <c r="P35" s="156"/>
      <c r="Q35" s="93">
        <f>SUM(Q21:Q34)</f>
        <v>0</v>
      </c>
      <c r="R35" s="245">
        <f>SUM(R21:R34)</f>
        <v>0</v>
      </c>
      <c r="S35" s="246"/>
      <c r="T35" s="155" t="str">
        <f>CONCATENATE(FIXED(COUNTA(T21:T34),0,0),"　店")</f>
        <v>3　店</v>
      </c>
      <c r="U35" s="156"/>
      <c r="V35" s="93">
        <f>SUM(V21:V34)</f>
        <v>1000</v>
      </c>
      <c r="W35" s="245">
        <f>SUM(W21:W34)</f>
        <v>0</v>
      </c>
      <c r="X35" s="187"/>
      <c r="Y35" s="187"/>
      <c r="Z35" s="187"/>
      <c r="AA35" s="21"/>
    </row>
    <row r="36" spans="1:27" ht="13.5">
      <c r="A36" s="549" t="str">
        <f>'表紙'!$A$34</f>
        <v>令和5年（12月１日以降）</v>
      </c>
      <c r="X36" s="127"/>
      <c r="Y36" s="127"/>
      <c r="Z36" s="709">
        <f>SUM('表紙'!A34)</f>
        <v>0</v>
      </c>
      <c r="AA36" s="709"/>
    </row>
  </sheetData>
  <sheetProtection formatCells="0"/>
  <mergeCells count="21">
    <mergeCell ref="B20:E20"/>
    <mergeCell ref="L19:M19"/>
    <mergeCell ref="X8:AA8"/>
    <mergeCell ref="I20:L20"/>
    <mergeCell ref="N20:Q20"/>
    <mergeCell ref="B4:E4"/>
    <mergeCell ref="I4:L4"/>
    <mergeCell ref="X4:AA4"/>
    <mergeCell ref="X20:AA20"/>
    <mergeCell ref="Z36:AA36"/>
    <mergeCell ref="N4:Q4"/>
    <mergeCell ref="S4:V4"/>
    <mergeCell ref="S20:V20"/>
    <mergeCell ref="Y2:AA2"/>
    <mergeCell ref="K2:Q2"/>
    <mergeCell ref="K1:Q1"/>
    <mergeCell ref="X9:AA9"/>
    <mergeCell ref="L3:M3"/>
    <mergeCell ref="T2:W2"/>
    <mergeCell ref="B1:H2"/>
    <mergeCell ref="T1:X1"/>
  </mergeCells>
  <dataValidations count="2">
    <dataValidation type="whole" operator="lessThanOrEqual" allowBlank="1" showInputMessage="1" showErrorMessage="1" sqref="F21:F34 M21:M34 R21:R34 H21:H34 W21:W34 R5:R17 M5:M17 F5:F17 H5:H17 W5:W17">
      <formula1>E21</formula1>
    </dataValidation>
    <dataValidation allowBlank="1" showInputMessage="1" sqref="Y1 I1:K2 A1:A2 B1 R1:R2"/>
  </dataValidations>
  <printOptions horizontalCentered="1" verticalCentered="1"/>
  <pageMargins left="0.5905511811023623" right="0.3937007874015748" top="0.03937007874015748" bottom="0.5118110236220472" header="0" footer="0.196850393700787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7"/>
  <sheetViews>
    <sheetView showGridLines="0" showZeros="0" view="pageBreakPreview" zoomScaleSheetLayoutView="100" zoomScalePageLayoutView="0" workbookViewId="0" topLeftCell="A1">
      <pane ySplit="2" topLeftCell="A18" activePane="bottomLeft" state="frozen"/>
      <selection pane="topLeft" activeCell="Q11" sqref="Q11"/>
      <selection pane="bottomLeft" activeCell="Y2" sqref="Y2:AA2"/>
    </sheetView>
  </sheetViews>
  <sheetFormatPr defaultColWidth="9.00390625" defaultRowHeight="13.5"/>
  <cols>
    <col min="1" max="1" width="7.625" style="6" customWidth="1"/>
    <col min="2" max="2" width="1.875" style="200" customWidth="1"/>
    <col min="3" max="3" width="9.625" style="67" customWidth="1"/>
    <col min="4" max="4" width="2.375" style="67" customWidth="1"/>
    <col min="5" max="5" width="6.625" style="68" customWidth="1"/>
    <col min="6" max="6" width="7.375" style="6" customWidth="1"/>
    <col min="7" max="7" width="4.375" style="69" customWidth="1"/>
    <col min="8" max="8" width="4.375" style="120" customWidth="1"/>
    <col min="9" max="9" width="0.37109375" style="6" customWidth="1"/>
    <col min="10" max="10" width="8.875" style="6" customWidth="1"/>
    <col min="11" max="11" width="2.125" style="6" customWidth="1"/>
    <col min="12" max="12" width="6.25390625" style="6" customWidth="1"/>
    <col min="13" max="13" width="6.25390625" style="121" customWidth="1"/>
    <col min="14" max="14" width="0.37109375" style="6" customWidth="1"/>
    <col min="15" max="15" width="8.875" style="6" customWidth="1"/>
    <col min="16" max="16" width="2.125" style="6" customWidth="1"/>
    <col min="17" max="17" width="6.25390625" style="6" customWidth="1"/>
    <col min="18" max="18" width="6.25390625" style="121" customWidth="1"/>
    <col min="19" max="19" width="0.37109375" style="6" customWidth="1"/>
    <col min="20" max="20" width="8.875" style="6" customWidth="1"/>
    <col min="21" max="21" width="2.125" style="6" customWidth="1"/>
    <col min="22" max="22" width="6.25390625" style="6" customWidth="1"/>
    <col min="23" max="23" width="6.25390625" style="121" customWidth="1"/>
    <col min="24" max="24" width="8.125" style="6" customWidth="1"/>
    <col min="25" max="25" width="2.125" style="6" customWidth="1"/>
    <col min="26" max="26" width="5.125" style="6" customWidth="1"/>
    <col min="27" max="27" width="6.25390625" style="6" customWidth="1"/>
    <col min="28" max="16384" width="9.00390625" style="6" customWidth="1"/>
  </cols>
  <sheetData>
    <row r="1" spans="1:27" ht="27" customHeight="1">
      <c r="A1" s="1" t="s">
        <v>202</v>
      </c>
      <c r="B1" s="845"/>
      <c r="C1" s="845"/>
      <c r="D1" s="845"/>
      <c r="E1" s="845"/>
      <c r="F1" s="845"/>
      <c r="G1" s="845"/>
      <c r="H1" s="846"/>
      <c r="I1" s="2" t="s">
        <v>203</v>
      </c>
      <c r="J1" s="19" t="s">
        <v>203</v>
      </c>
      <c r="K1" s="733"/>
      <c r="L1" s="733"/>
      <c r="M1" s="733"/>
      <c r="N1" s="733"/>
      <c r="O1" s="733"/>
      <c r="P1" s="733"/>
      <c r="Q1" s="733"/>
      <c r="R1" s="2" t="s">
        <v>287</v>
      </c>
      <c r="S1" s="147"/>
      <c r="T1" s="733"/>
      <c r="U1" s="733"/>
      <c r="V1" s="733"/>
      <c r="W1" s="733"/>
      <c r="X1" s="849"/>
      <c r="Y1" s="314" t="s">
        <v>7</v>
      </c>
      <c r="Z1" s="112"/>
      <c r="AA1" s="148"/>
    </row>
    <row r="2" spans="1:27" ht="27" customHeight="1">
      <c r="A2" s="7"/>
      <c r="B2" s="847"/>
      <c r="C2" s="847"/>
      <c r="D2" s="847"/>
      <c r="E2" s="847"/>
      <c r="F2" s="847"/>
      <c r="G2" s="847"/>
      <c r="H2" s="848"/>
      <c r="I2" s="2" t="s">
        <v>204</v>
      </c>
      <c r="J2" s="19" t="s">
        <v>204</v>
      </c>
      <c r="K2" s="733"/>
      <c r="L2" s="733"/>
      <c r="M2" s="733"/>
      <c r="N2" s="733"/>
      <c r="O2" s="733"/>
      <c r="P2" s="733"/>
      <c r="Q2" s="733"/>
      <c r="R2" s="2" t="s">
        <v>205</v>
      </c>
      <c r="S2" s="146"/>
      <c r="T2" s="914">
        <f>F14+H14+M14+F36+H36+M36+R36+W36</f>
        <v>0</v>
      </c>
      <c r="U2" s="914"/>
      <c r="V2" s="914"/>
      <c r="W2" s="914"/>
      <c r="X2" s="535" t="s">
        <v>0</v>
      </c>
      <c r="Y2" s="706"/>
      <c r="Z2" s="707"/>
      <c r="AA2" s="708"/>
    </row>
    <row r="3" spans="3:15" ht="24" customHeight="1">
      <c r="C3" s="22" t="s">
        <v>448</v>
      </c>
      <c r="D3" s="22"/>
      <c r="E3" s="22"/>
      <c r="F3" s="22"/>
      <c r="G3" s="23"/>
      <c r="H3" s="119"/>
      <c r="J3" s="24"/>
      <c r="K3" s="25" t="s">
        <v>3</v>
      </c>
      <c r="L3" s="696">
        <f>E14+G14+L14+Q14+V14</f>
        <v>10250</v>
      </c>
      <c r="M3" s="696"/>
      <c r="N3" s="24"/>
      <c r="O3" s="26" t="s">
        <v>0</v>
      </c>
    </row>
    <row r="4" spans="1:27" s="192" customFormat="1" ht="13.5" customHeight="1">
      <c r="A4" s="291" t="s">
        <v>2</v>
      </c>
      <c r="B4" s="678" t="s">
        <v>1</v>
      </c>
      <c r="C4" s="679"/>
      <c r="D4" s="679"/>
      <c r="E4" s="679"/>
      <c r="F4" s="358" t="s">
        <v>357</v>
      </c>
      <c r="G4" s="145"/>
      <c r="H4" s="359"/>
      <c r="I4" s="697" t="s">
        <v>4</v>
      </c>
      <c r="J4" s="697"/>
      <c r="K4" s="697"/>
      <c r="L4" s="697"/>
      <c r="M4" s="358" t="s">
        <v>357</v>
      </c>
      <c r="N4" s="704" t="s">
        <v>5</v>
      </c>
      <c r="O4" s="697"/>
      <c r="P4" s="697"/>
      <c r="Q4" s="697"/>
      <c r="R4" s="358" t="s">
        <v>357</v>
      </c>
      <c r="S4" s="704" t="s">
        <v>6</v>
      </c>
      <c r="T4" s="697"/>
      <c r="U4" s="697"/>
      <c r="V4" s="697"/>
      <c r="W4" s="358" t="s">
        <v>357</v>
      </c>
      <c r="X4" s="697"/>
      <c r="Y4" s="697"/>
      <c r="Z4" s="697"/>
      <c r="AA4" s="716"/>
    </row>
    <row r="5" spans="1:27" s="192" customFormat="1" ht="13.5" customHeight="1">
      <c r="A5" s="27"/>
      <c r="B5" s="157"/>
      <c r="C5" s="28" t="s">
        <v>319</v>
      </c>
      <c r="D5" s="648" t="s">
        <v>484</v>
      </c>
      <c r="E5" s="30">
        <v>2300</v>
      </c>
      <c r="F5" s="513"/>
      <c r="G5" s="325"/>
      <c r="H5" s="508"/>
      <c r="I5" s="226"/>
      <c r="J5" s="230" t="s">
        <v>183</v>
      </c>
      <c r="K5" s="29"/>
      <c r="L5" s="30">
        <v>400</v>
      </c>
      <c r="M5" s="496"/>
      <c r="N5" s="229"/>
      <c r="O5" s="230"/>
      <c r="P5" s="29"/>
      <c r="Q5" s="228"/>
      <c r="R5" s="173"/>
      <c r="S5" s="229"/>
      <c r="T5" s="230"/>
      <c r="U5" s="29"/>
      <c r="V5" s="30"/>
      <c r="W5" s="326"/>
      <c r="X5" s="231"/>
      <c r="Y5" s="37"/>
      <c r="Z5" s="232"/>
      <c r="AA5" s="233"/>
    </row>
    <row r="6" spans="1:27" s="192" customFormat="1" ht="13.5" customHeight="1">
      <c r="A6" s="32"/>
      <c r="B6" s="158"/>
      <c r="C6" s="18" t="s">
        <v>420</v>
      </c>
      <c r="D6" s="646" t="s">
        <v>488</v>
      </c>
      <c r="E6" s="34">
        <v>2250</v>
      </c>
      <c r="F6" s="514"/>
      <c r="G6" s="327"/>
      <c r="H6" s="497"/>
      <c r="I6" s="234"/>
      <c r="J6" s="43"/>
      <c r="K6" s="33"/>
      <c r="L6" s="235"/>
      <c r="M6" s="175"/>
      <c r="N6" s="149"/>
      <c r="O6" s="43"/>
      <c r="P6" s="33"/>
      <c r="Q6" s="235"/>
      <c r="R6" s="175"/>
      <c r="S6" s="149"/>
      <c r="T6" s="43"/>
      <c r="U6" s="33"/>
      <c r="V6" s="235"/>
      <c r="W6" s="175"/>
      <c r="X6" s="182"/>
      <c r="Y6" s="37"/>
      <c r="Z6" s="232"/>
      <c r="AA6" s="233"/>
    </row>
    <row r="7" spans="1:27" s="192" customFormat="1" ht="13.5" customHeight="1">
      <c r="A7" s="32"/>
      <c r="B7" s="158"/>
      <c r="C7" s="18" t="s">
        <v>320</v>
      </c>
      <c r="D7" s="646" t="s">
        <v>488</v>
      </c>
      <c r="E7" s="34">
        <v>3900</v>
      </c>
      <c r="F7" s="514"/>
      <c r="G7" s="327"/>
      <c r="H7" s="497"/>
      <c r="I7" s="234"/>
      <c r="J7" s="43"/>
      <c r="K7" s="33"/>
      <c r="L7" s="235"/>
      <c r="M7" s="175"/>
      <c r="N7" s="149"/>
      <c r="O7" s="43"/>
      <c r="P7" s="33"/>
      <c r="Q7" s="235"/>
      <c r="R7" s="175"/>
      <c r="S7" s="149"/>
      <c r="T7" s="43"/>
      <c r="U7" s="33"/>
      <c r="V7" s="235"/>
      <c r="W7" s="175"/>
      <c r="X7" s="182"/>
      <c r="Y7" s="37"/>
      <c r="Z7" s="232"/>
      <c r="AA7" s="233"/>
    </row>
    <row r="8" spans="1:27" s="192" customFormat="1" ht="13.5" customHeight="1">
      <c r="A8" s="32"/>
      <c r="B8" s="158"/>
      <c r="C8" s="18" t="s">
        <v>361</v>
      </c>
      <c r="D8" s="646" t="s">
        <v>489</v>
      </c>
      <c r="E8" s="34">
        <v>1400</v>
      </c>
      <c r="F8" s="514"/>
      <c r="G8" s="327"/>
      <c r="H8" s="497"/>
      <c r="I8" s="234"/>
      <c r="J8" s="43"/>
      <c r="K8" s="33"/>
      <c r="L8" s="235"/>
      <c r="M8" s="175"/>
      <c r="N8" s="149"/>
      <c r="O8" s="18"/>
      <c r="P8" s="33"/>
      <c r="Q8" s="235"/>
      <c r="R8" s="175"/>
      <c r="S8" s="149"/>
      <c r="T8" s="43"/>
      <c r="U8" s="33"/>
      <c r="V8" s="235"/>
      <c r="W8" s="175"/>
      <c r="X8" s="182"/>
      <c r="Y8" s="37"/>
      <c r="Z8" s="232"/>
      <c r="AA8" s="233"/>
    </row>
    <row r="9" spans="1:27" s="192" customFormat="1" ht="13.5" customHeight="1">
      <c r="A9" s="32"/>
      <c r="B9" s="158"/>
      <c r="C9" s="330"/>
      <c r="D9" s="351"/>
      <c r="E9" s="55"/>
      <c r="F9" s="514"/>
      <c r="G9" s="355"/>
      <c r="H9" s="497"/>
      <c r="I9" s="234"/>
      <c r="J9" s="250"/>
      <c r="K9" s="41"/>
      <c r="L9" s="235"/>
      <c r="M9" s="175"/>
      <c r="N9" s="149"/>
      <c r="O9" s="43"/>
      <c r="P9" s="41"/>
      <c r="Q9" s="235"/>
      <c r="R9" s="175"/>
      <c r="S9" s="149"/>
      <c r="T9" s="242"/>
      <c r="U9" s="41"/>
      <c r="V9" s="34"/>
      <c r="W9" s="175"/>
      <c r="X9" s="182"/>
      <c r="Y9" s="37"/>
      <c r="Z9" s="232"/>
      <c r="AA9" s="233"/>
    </row>
    <row r="10" spans="1:27" s="192" customFormat="1" ht="13.5" customHeight="1">
      <c r="A10" s="32"/>
      <c r="B10" s="489"/>
      <c r="C10" s="330"/>
      <c r="D10" s="351"/>
      <c r="E10" s="55"/>
      <c r="F10" s="185"/>
      <c r="G10" s="55"/>
      <c r="H10" s="488"/>
      <c r="I10" s="234"/>
      <c r="J10" s="43"/>
      <c r="K10" s="33"/>
      <c r="L10" s="235"/>
      <c r="M10" s="175"/>
      <c r="N10" s="149"/>
      <c r="O10" s="43"/>
      <c r="P10" s="33"/>
      <c r="Q10" s="235"/>
      <c r="R10" s="175"/>
      <c r="S10" s="149"/>
      <c r="T10" s="43"/>
      <c r="U10" s="33"/>
      <c r="V10" s="235"/>
      <c r="W10" s="175"/>
      <c r="X10" s="182"/>
      <c r="Y10" s="37"/>
      <c r="Z10" s="232"/>
      <c r="AA10" s="233"/>
    </row>
    <row r="11" spans="1:27" s="192" customFormat="1" ht="13.5" customHeight="1">
      <c r="A11" s="32"/>
      <c r="B11" s="158"/>
      <c r="C11" s="18"/>
      <c r="D11" s="41"/>
      <c r="E11" s="34"/>
      <c r="F11" s="183"/>
      <c r="G11" s="355"/>
      <c r="H11" s="328"/>
      <c r="I11" s="234"/>
      <c r="J11" s="250"/>
      <c r="K11" s="41"/>
      <c r="L11" s="235"/>
      <c r="M11" s="175"/>
      <c r="N11" s="149"/>
      <c r="O11" s="43"/>
      <c r="P11" s="41"/>
      <c r="Q11" s="235"/>
      <c r="R11" s="175"/>
      <c r="S11" s="149"/>
      <c r="T11" s="43"/>
      <c r="U11" s="41"/>
      <c r="V11" s="235"/>
      <c r="W11" s="175"/>
      <c r="X11" s="182"/>
      <c r="Y11" s="37"/>
      <c r="Z11" s="232"/>
      <c r="AA11" s="233"/>
    </row>
    <row r="12" spans="1:27" s="192" customFormat="1" ht="13.5" customHeight="1">
      <c r="A12" s="32"/>
      <c r="B12" s="355"/>
      <c r="C12" s="327"/>
      <c r="D12" s="352"/>
      <c r="E12" s="55"/>
      <c r="F12" s="185"/>
      <c r="G12" s="55"/>
      <c r="H12" s="488"/>
      <c r="I12" s="234"/>
      <c r="J12" s="43"/>
      <c r="K12" s="33"/>
      <c r="L12" s="235"/>
      <c r="M12" s="175"/>
      <c r="N12" s="149"/>
      <c r="O12" s="43"/>
      <c r="P12" s="33"/>
      <c r="Q12" s="235"/>
      <c r="R12" s="175"/>
      <c r="S12" s="149"/>
      <c r="T12" s="43"/>
      <c r="U12" s="33"/>
      <c r="V12" s="235"/>
      <c r="W12" s="175"/>
      <c r="X12" s="182"/>
      <c r="Y12" s="37"/>
      <c r="Z12" s="232"/>
      <c r="AA12" s="233"/>
    </row>
    <row r="13" spans="1:27" s="192" customFormat="1" ht="13.5" customHeight="1">
      <c r="A13" s="44"/>
      <c r="B13" s="169"/>
      <c r="C13" s="17"/>
      <c r="D13" s="54"/>
      <c r="E13" s="34"/>
      <c r="F13" s="183"/>
      <c r="G13" s="329"/>
      <c r="H13" s="331"/>
      <c r="I13" s="241"/>
      <c r="J13" s="242"/>
      <c r="K13" s="46"/>
      <c r="L13" s="243"/>
      <c r="M13" s="178"/>
      <c r="N13" s="150"/>
      <c r="O13" s="242"/>
      <c r="P13" s="46"/>
      <c r="Q13" s="243"/>
      <c r="R13" s="178"/>
      <c r="S13" s="150"/>
      <c r="T13" s="242"/>
      <c r="U13" s="46"/>
      <c r="V13" s="243"/>
      <c r="W13" s="178"/>
      <c r="X13" s="182"/>
      <c r="Y13" s="37"/>
      <c r="Z13" s="232"/>
      <c r="AA13" s="233"/>
    </row>
    <row r="14" spans="1:27" s="77" customFormat="1" ht="13.5" customHeight="1">
      <c r="A14" s="62"/>
      <c r="B14" s="168"/>
      <c r="C14" s="155" t="str">
        <f>CONCATENATE(FIXED(COUNTA(C5:C13),0,0),"　店")</f>
        <v>4　店</v>
      </c>
      <c r="D14" s="156"/>
      <c r="E14" s="490">
        <f>SUM(E5:E13)</f>
        <v>9850</v>
      </c>
      <c r="F14" s="118">
        <f>SUM(F5:F13)</f>
        <v>0</v>
      </c>
      <c r="G14" s="93"/>
      <c r="H14" s="245"/>
      <c r="I14" s="172"/>
      <c r="J14" s="155" t="str">
        <f>CONCATENATE(FIXED(COUNTA(J5:J13),0,0),"　店")</f>
        <v>1　店</v>
      </c>
      <c r="K14" s="156"/>
      <c r="L14" s="93">
        <f>SUM(L5:L13)</f>
        <v>400</v>
      </c>
      <c r="M14" s="245">
        <f>SUM(M5:N13)</f>
        <v>0</v>
      </c>
      <c r="N14" s="246"/>
      <c r="O14" s="155"/>
      <c r="P14" s="156"/>
      <c r="Q14" s="93"/>
      <c r="R14" s="245"/>
      <c r="S14" s="246"/>
      <c r="T14" s="155"/>
      <c r="U14" s="156"/>
      <c r="V14" s="93"/>
      <c r="W14" s="245"/>
      <c r="X14" s="166"/>
      <c r="Y14" s="166"/>
      <c r="Z14" s="247"/>
      <c r="AA14" s="248"/>
    </row>
    <row r="15" spans="3:15" ht="24" customHeight="1">
      <c r="C15" s="22" t="s">
        <v>447</v>
      </c>
      <c r="D15" s="22"/>
      <c r="E15" s="22"/>
      <c r="F15" s="22"/>
      <c r="G15" s="188"/>
      <c r="H15" s="189"/>
      <c r="J15" s="24"/>
      <c r="K15" s="25" t="s">
        <v>3</v>
      </c>
      <c r="L15" s="696">
        <f>E36+G36+L36+Q36+V36</f>
        <v>30400</v>
      </c>
      <c r="M15" s="696"/>
      <c r="N15" s="24"/>
      <c r="O15" s="26" t="s">
        <v>0</v>
      </c>
    </row>
    <row r="16" spans="1:27" s="192" customFormat="1" ht="13.5" customHeight="1">
      <c r="A16" s="291" t="s">
        <v>2</v>
      </c>
      <c r="B16" s="678" t="s">
        <v>1</v>
      </c>
      <c r="C16" s="679"/>
      <c r="D16" s="679"/>
      <c r="E16" s="679"/>
      <c r="F16" s="358" t="s">
        <v>357</v>
      </c>
      <c r="G16" s="145"/>
      <c r="H16" s="359"/>
      <c r="I16" s="697" t="s">
        <v>4</v>
      </c>
      <c r="J16" s="697"/>
      <c r="K16" s="697"/>
      <c r="L16" s="697"/>
      <c r="M16" s="358" t="s">
        <v>357</v>
      </c>
      <c r="N16" s="704" t="s">
        <v>5</v>
      </c>
      <c r="O16" s="697"/>
      <c r="P16" s="697"/>
      <c r="Q16" s="697"/>
      <c r="R16" s="358" t="s">
        <v>357</v>
      </c>
      <c r="S16" s="704" t="s">
        <v>6</v>
      </c>
      <c r="T16" s="697"/>
      <c r="U16" s="697"/>
      <c r="V16" s="697"/>
      <c r="W16" s="358" t="s">
        <v>357</v>
      </c>
      <c r="X16" s="697"/>
      <c r="Y16" s="697"/>
      <c r="Z16" s="697"/>
      <c r="AA16" s="716"/>
    </row>
    <row r="17" spans="1:27" s="192" customFormat="1" ht="13.5" customHeight="1">
      <c r="A17" s="910" t="s">
        <v>321</v>
      </c>
      <c r="B17" s="158"/>
      <c r="C17" s="18" t="s">
        <v>322</v>
      </c>
      <c r="D17" s="589" t="s">
        <v>484</v>
      </c>
      <c r="E17" s="34">
        <v>2900</v>
      </c>
      <c r="F17" s="514"/>
      <c r="G17" s="327"/>
      <c r="H17" s="497"/>
      <c r="I17" s="226"/>
      <c r="J17" s="230" t="s">
        <v>196</v>
      </c>
      <c r="K17" s="29"/>
      <c r="L17" s="30">
        <v>900</v>
      </c>
      <c r="M17" s="496"/>
      <c r="N17" s="229"/>
      <c r="O17" s="230"/>
      <c r="P17" s="29"/>
      <c r="Q17" s="30"/>
      <c r="R17" s="326"/>
      <c r="S17" s="229"/>
      <c r="T17" s="230" t="s">
        <v>199</v>
      </c>
      <c r="U17" s="29"/>
      <c r="V17" s="30">
        <v>50</v>
      </c>
      <c r="W17" s="496"/>
      <c r="X17" s="569"/>
      <c r="Y17" s="574"/>
      <c r="Z17" s="575"/>
      <c r="AA17" s="576"/>
    </row>
    <row r="18" spans="1:27" s="192" customFormat="1" ht="13.5" customHeight="1">
      <c r="A18" s="911"/>
      <c r="B18" s="158"/>
      <c r="C18" s="18" t="s">
        <v>323</v>
      </c>
      <c r="D18" s="589" t="s">
        <v>484</v>
      </c>
      <c r="E18" s="34">
        <v>1600</v>
      </c>
      <c r="F18" s="514"/>
      <c r="G18" s="327"/>
      <c r="H18" s="497"/>
      <c r="I18" s="234"/>
      <c r="J18" s="43"/>
      <c r="K18" s="33"/>
      <c r="L18" s="34"/>
      <c r="M18" s="328"/>
      <c r="N18" s="149"/>
      <c r="O18" s="43"/>
      <c r="P18" s="33"/>
      <c r="Q18" s="34"/>
      <c r="R18" s="328"/>
      <c r="S18" s="149"/>
      <c r="T18" s="43"/>
      <c r="U18" s="33"/>
      <c r="V18" s="34"/>
      <c r="W18" s="328"/>
      <c r="X18" s="577"/>
      <c r="Y18" s="578"/>
      <c r="Z18" s="578"/>
      <c r="AA18" s="106"/>
    </row>
    <row r="19" spans="1:27" s="192" customFormat="1" ht="13.5" customHeight="1">
      <c r="A19" s="911"/>
      <c r="B19" s="158"/>
      <c r="C19" s="18" t="s">
        <v>256</v>
      </c>
      <c r="D19" s="589" t="s">
        <v>484</v>
      </c>
      <c r="E19" s="34">
        <v>1700</v>
      </c>
      <c r="F19" s="514"/>
      <c r="G19" s="327"/>
      <c r="H19" s="497"/>
      <c r="I19" s="234"/>
      <c r="J19" s="43"/>
      <c r="K19" s="33"/>
      <c r="L19" s="34"/>
      <c r="M19" s="328"/>
      <c r="N19" s="149"/>
      <c r="O19" s="43"/>
      <c r="P19" s="33"/>
      <c r="Q19" s="34"/>
      <c r="R19" s="328"/>
      <c r="S19" s="149"/>
      <c r="T19" s="43"/>
      <c r="U19" s="33"/>
      <c r="V19" s="34"/>
      <c r="W19" s="328"/>
      <c r="X19" s="579"/>
      <c r="Y19" s="578"/>
      <c r="Z19" s="578"/>
      <c r="AA19" s="106"/>
    </row>
    <row r="20" spans="1:27" s="192" customFormat="1" ht="13.5" customHeight="1">
      <c r="A20" s="911"/>
      <c r="B20" s="158"/>
      <c r="C20" s="18" t="s">
        <v>324</v>
      </c>
      <c r="D20" s="115" t="s">
        <v>393</v>
      </c>
      <c r="E20" s="34">
        <v>950</v>
      </c>
      <c r="F20" s="514"/>
      <c r="G20" s="327"/>
      <c r="H20" s="497"/>
      <c r="I20" s="234"/>
      <c r="J20" s="43"/>
      <c r="K20" s="33"/>
      <c r="L20" s="34"/>
      <c r="M20" s="328"/>
      <c r="N20" s="149"/>
      <c r="O20" s="250"/>
      <c r="P20" s="33"/>
      <c r="Q20" s="34"/>
      <c r="R20" s="328"/>
      <c r="S20" s="149"/>
      <c r="T20" s="43"/>
      <c r="U20" s="33"/>
      <c r="V20" s="34"/>
      <c r="W20" s="328"/>
      <c r="X20" s="579"/>
      <c r="Y20" s="578"/>
      <c r="Z20" s="578"/>
      <c r="AA20" s="106"/>
    </row>
    <row r="21" spans="1:27" s="192" customFormat="1" ht="13.5" customHeight="1">
      <c r="A21" s="911"/>
      <c r="B21" s="193" t="s">
        <v>244</v>
      </c>
      <c r="C21" s="18" t="s">
        <v>325</v>
      </c>
      <c r="D21" s="589" t="s">
        <v>484</v>
      </c>
      <c r="E21" s="557">
        <v>1300</v>
      </c>
      <c r="F21" s="514"/>
      <c r="G21" s="327"/>
      <c r="H21" s="497"/>
      <c r="I21" s="234"/>
      <c r="J21" s="43"/>
      <c r="K21" s="33"/>
      <c r="L21" s="34"/>
      <c r="M21" s="328"/>
      <c r="N21" s="149"/>
      <c r="O21" s="250"/>
      <c r="P21" s="33"/>
      <c r="Q21" s="34"/>
      <c r="R21" s="328"/>
      <c r="S21" s="149"/>
      <c r="T21" s="43"/>
      <c r="U21" s="33"/>
      <c r="V21" s="34"/>
      <c r="W21" s="328"/>
      <c r="X21" s="607" t="s">
        <v>550</v>
      </c>
      <c r="Y21" s="588"/>
      <c r="Z21" s="588"/>
      <c r="AA21" s="599"/>
    </row>
    <row r="22" spans="1:27" s="192" customFormat="1" ht="13.5" customHeight="1">
      <c r="A22" s="912"/>
      <c r="B22" s="563"/>
      <c r="C22" s="564"/>
      <c r="D22" s="653"/>
      <c r="E22" s="556"/>
      <c r="F22" s="525"/>
      <c r="G22" s="334"/>
      <c r="H22" s="509"/>
      <c r="I22" s="571"/>
      <c r="J22" s="242"/>
      <c r="K22" s="46"/>
      <c r="L22" s="47"/>
      <c r="M22" s="258"/>
      <c r="N22" s="150"/>
      <c r="O22" s="242"/>
      <c r="P22" s="46"/>
      <c r="Q22" s="47"/>
      <c r="R22" s="258"/>
      <c r="S22" s="150"/>
      <c r="T22" s="242"/>
      <c r="U22" s="46"/>
      <c r="V22" s="47"/>
      <c r="W22" s="258"/>
      <c r="X22" s="791" t="s">
        <v>551</v>
      </c>
      <c r="Y22" s="792"/>
      <c r="Z22" s="792"/>
      <c r="AA22" s="793"/>
    </row>
    <row r="23" spans="1:27" s="192" customFormat="1" ht="13.5" customHeight="1">
      <c r="A23" s="910" t="s">
        <v>326</v>
      </c>
      <c r="B23" s="157"/>
      <c r="C23" s="17" t="s">
        <v>327</v>
      </c>
      <c r="D23" s="589" t="s">
        <v>484</v>
      </c>
      <c r="E23" s="55">
        <v>2300</v>
      </c>
      <c r="F23" s="526"/>
      <c r="G23" s="330"/>
      <c r="H23" s="510"/>
      <c r="I23" s="573"/>
      <c r="J23" s="230" t="s">
        <v>197</v>
      </c>
      <c r="K23" s="29"/>
      <c r="L23" s="30">
        <v>500</v>
      </c>
      <c r="M23" s="508"/>
      <c r="N23" s="229"/>
      <c r="O23" s="230"/>
      <c r="P23" s="29"/>
      <c r="Q23" s="30"/>
      <c r="R23" s="333"/>
      <c r="S23" s="229"/>
      <c r="T23" s="230"/>
      <c r="U23" s="29"/>
      <c r="V23" s="30"/>
      <c r="W23" s="333"/>
      <c r="X23" s="791"/>
      <c r="Y23" s="792"/>
      <c r="Z23" s="792"/>
      <c r="AA23" s="793"/>
    </row>
    <row r="24" spans="1:27" s="192" customFormat="1" ht="13.5" customHeight="1">
      <c r="A24" s="912"/>
      <c r="B24" s="165"/>
      <c r="C24" s="84" t="s">
        <v>328</v>
      </c>
      <c r="D24" s="657" t="s">
        <v>484</v>
      </c>
      <c r="E24" s="86">
        <v>2150</v>
      </c>
      <c r="F24" s="525"/>
      <c r="G24" s="334"/>
      <c r="H24" s="509"/>
      <c r="I24" s="572"/>
      <c r="J24" s="90"/>
      <c r="K24" s="85"/>
      <c r="L24" s="86"/>
      <c r="M24" s="331"/>
      <c r="N24" s="254"/>
      <c r="O24" s="90"/>
      <c r="P24" s="85"/>
      <c r="Q24" s="86"/>
      <c r="R24" s="331"/>
      <c r="S24" s="254"/>
      <c r="T24" s="90"/>
      <c r="U24" s="85"/>
      <c r="V24" s="86"/>
      <c r="W24" s="331"/>
      <c r="X24" s="560"/>
      <c r="Y24" s="561"/>
      <c r="Z24" s="561"/>
      <c r="AA24" s="366"/>
    </row>
    <row r="25" spans="1:27" s="192" customFormat="1" ht="13.5" customHeight="1">
      <c r="A25" s="910" t="s">
        <v>329</v>
      </c>
      <c r="B25" s="157"/>
      <c r="C25" s="28" t="s">
        <v>108</v>
      </c>
      <c r="D25" s="642" t="s">
        <v>484</v>
      </c>
      <c r="E25" s="30">
        <v>5200</v>
      </c>
      <c r="F25" s="527"/>
      <c r="G25" s="325"/>
      <c r="H25" s="508"/>
      <c r="I25" s="573"/>
      <c r="J25" s="230" t="s">
        <v>108</v>
      </c>
      <c r="K25" s="29"/>
      <c r="L25" s="30">
        <v>750</v>
      </c>
      <c r="M25" s="508"/>
      <c r="N25" s="229"/>
      <c r="O25" s="230"/>
      <c r="P25" s="29"/>
      <c r="Q25" s="30"/>
      <c r="R25" s="508"/>
      <c r="S25" s="229"/>
      <c r="T25" s="230" t="s">
        <v>108</v>
      </c>
      <c r="U25" s="29"/>
      <c r="V25" s="30">
        <v>200</v>
      </c>
      <c r="W25" s="508"/>
      <c r="X25" s="560"/>
      <c r="Y25" s="561"/>
      <c r="Z25" s="561"/>
      <c r="AA25" s="366"/>
    </row>
    <row r="26" spans="1:27" s="192" customFormat="1" ht="13.5" customHeight="1">
      <c r="A26" s="912"/>
      <c r="B26" s="165"/>
      <c r="C26" s="84" t="s">
        <v>330</v>
      </c>
      <c r="D26" s="657" t="s">
        <v>484</v>
      </c>
      <c r="E26" s="86">
        <v>1300</v>
      </c>
      <c r="F26" s="525"/>
      <c r="G26" s="334"/>
      <c r="H26" s="509"/>
      <c r="I26" s="572"/>
      <c r="J26" s="90"/>
      <c r="K26" s="85"/>
      <c r="L26" s="86"/>
      <c r="M26" s="331"/>
      <c r="N26" s="254"/>
      <c r="O26" s="90"/>
      <c r="P26" s="85"/>
      <c r="Q26" s="86"/>
      <c r="R26" s="331"/>
      <c r="S26" s="254"/>
      <c r="T26" s="90"/>
      <c r="U26" s="85"/>
      <c r="V26" s="86"/>
      <c r="W26" s="331"/>
      <c r="X26" s="319"/>
      <c r="Y26" s="58"/>
      <c r="Z26" s="58"/>
      <c r="AA26" s="61"/>
    </row>
    <row r="27" spans="1:27" s="192" customFormat="1" ht="13.5" customHeight="1">
      <c r="A27" s="910" t="s">
        <v>331</v>
      </c>
      <c r="B27" s="157"/>
      <c r="C27" s="28" t="s">
        <v>109</v>
      </c>
      <c r="D27" s="642" t="s">
        <v>490</v>
      </c>
      <c r="E27" s="30">
        <v>2850</v>
      </c>
      <c r="F27" s="527"/>
      <c r="G27" s="325"/>
      <c r="H27" s="508"/>
      <c r="I27" s="573"/>
      <c r="J27" s="230"/>
      <c r="K27" s="29"/>
      <c r="L27" s="30"/>
      <c r="M27" s="508"/>
      <c r="N27" s="229"/>
      <c r="O27" s="230"/>
      <c r="P27" s="54"/>
      <c r="Q27" s="30"/>
      <c r="R27" s="333"/>
      <c r="S27" s="229"/>
      <c r="T27" s="230"/>
      <c r="U27" s="29"/>
      <c r="V27" s="30"/>
      <c r="W27" s="333"/>
      <c r="X27" s="321"/>
      <c r="Y27" s="51"/>
      <c r="Z27" s="51"/>
      <c r="AA27" s="52"/>
    </row>
    <row r="28" spans="1:27" s="192" customFormat="1" ht="13.5" customHeight="1">
      <c r="A28" s="911"/>
      <c r="B28" s="158"/>
      <c r="C28" s="18" t="s">
        <v>332</v>
      </c>
      <c r="D28" s="646" t="s">
        <v>489</v>
      </c>
      <c r="E28" s="34">
        <v>1950</v>
      </c>
      <c r="F28" s="514"/>
      <c r="G28" s="327"/>
      <c r="H28" s="497"/>
      <c r="I28" s="293"/>
      <c r="J28" s="43"/>
      <c r="K28" s="33"/>
      <c r="L28" s="34"/>
      <c r="M28" s="497"/>
      <c r="N28" s="149"/>
      <c r="O28" s="43"/>
      <c r="P28" s="33"/>
      <c r="Q28" s="34"/>
      <c r="R28" s="328"/>
      <c r="S28" s="149"/>
      <c r="T28" s="43"/>
      <c r="U28" s="33"/>
      <c r="V28" s="34"/>
      <c r="W28" s="328"/>
      <c r="X28" s="908"/>
      <c r="Y28" s="818"/>
      <c r="Z28" s="818"/>
      <c r="AA28" s="909"/>
    </row>
    <row r="29" spans="1:27" s="192" customFormat="1" ht="13.5" customHeight="1">
      <c r="A29" s="912"/>
      <c r="B29" s="165"/>
      <c r="C29" s="84"/>
      <c r="D29" s="643"/>
      <c r="E29" s="86"/>
      <c r="F29" s="184"/>
      <c r="G29" s="334"/>
      <c r="H29" s="331"/>
      <c r="I29" s="571"/>
      <c r="J29" s="90"/>
      <c r="K29" s="85"/>
      <c r="L29" s="86"/>
      <c r="M29" s="331"/>
      <c r="N29" s="254"/>
      <c r="O29" s="90"/>
      <c r="P29" s="85"/>
      <c r="Q29" s="86"/>
      <c r="R29" s="331"/>
      <c r="S29" s="254"/>
      <c r="T29" s="90"/>
      <c r="U29" s="85"/>
      <c r="V29" s="86"/>
      <c r="W29" s="331"/>
      <c r="X29" s="908"/>
      <c r="Y29" s="818"/>
      <c r="Z29" s="818"/>
      <c r="AA29" s="909"/>
    </row>
    <row r="30" spans="1:27" s="192" customFormat="1" ht="13.5" customHeight="1">
      <c r="A30" s="910" t="s">
        <v>137</v>
      </c>
      <c r="B30" s="169"/>
      <c r="C30" s="17" t="s">
        <v>333</v>
      </c>
      <c r="D30" s="57" t="s">
        <v>393</v>
      </c>
      <c r="E30" s="55">
        <v>1050</v>
      </c>
      <c r="F30" s="526"/>
      <c r="G30" s="330"/>
      <c r="H30" s="510"/>
      <c r="I30" s="573"/>
      <c r="J30" s="249" t="s">
        <v>198</v>
      </c>
      <c r="K30" s="54"/>
      <c r="L30" s="55">
        <v>150</v>
      </c>
      <c r="M30" s="510"/>
      <c r="N30" s="256"/>
      <c r="O30" s="249"/>
      <c r="P30" s="54"/>
      <c r="Q30" s="55"/>
      <c r="R30" s="336"/>
      <c r="S30" s="256"/>
      <c r="T30" s="43" t="s">
        <v>110</v>
      </c>
      <c r="U30" s="33"/>
      <c r="V30" s="34">
        <v>150</v>
      </c>
      <c r="W30" s="336"/>
      <c r="X30" s="580"/>
      <c r="Y30" s="581"/>
      <c r="Z30" s="581"/>
      <c r="AA30" s="318"/>
    </row>
    <row r="31" spans="1:27" s="192" customFormat="1" ht="13.5" customHeight="1">
      <c r="A31" s="911"/>
      <c r="B31" s="158"/>
      <c r="C31" s="18" t="s">
        <v>110</v>
      </c>
      <c r="D31" s="589" t="s">
        <v>484</v>
      </c>
      <c r="E31" s="34">
        <v>950</v>
      </c>
      <c r="F31" s="514"/>
      <c r="G31" s="327"/>
      <c r="H31" s="497"/>
      <c r="I31" s="293"/>
      <c r="J31" s="43" t="s">
        <v>110</v>
      </c>
      <c r="K31" s="33"/>
      <c r="L31" s="34">
        <v>150</v>
      </c>
      <c r="M31" s="497"/>
      <c r="N31" s="149"/>
      <c r="O31" s="43"/>
      <c r="P31" s="33"/>
      <c r="Q31" s="34"/>
      <c r="R31" s="328"/>
      <c r="S31" s="149"/>
      <c r="T31" s="43" t="s">
        <v>259</v>
      </c>
      <c r="U31" s="33"/>
      <c r="V31" s="34">
        <v>100</v>
      </c>
      <c r="W31" s="497"/>
      <c r="X31" s="582"/>
      <c r="Y31" s="581"/>
      <c r="Z31" s="581"/>
      <c r="AA31" s="318"/>
    </row>
    <row r="32" spans="1:27" s="192" customFormat="1" ht="13.5" customHeight="1">
      <c r="A32" s="913"/>
      <c r="B32" s="193" t="s">
        <v>334</v>
      </c>
      <c r="C32" s="18" t="s">
        <v>335</v>
      </c>
      <c r="D32" s="589" t="s">
        <v>491</v>
      </c>
      <c r="E32" s="34">
        <v>1250</v>
      </c>
      <c r="F32" s="514"/>
      <c r="G32" s="327"/>
      <c r="H32" s="497"/>
      <c r="I32" s="234"/>
      <c r="J32" s="43"/>
      <c r="K32" s="33"/>
      <c r="L32" s="34"/>
      <c r="M32" s="328"/>
      <c r="N32" s="149"/>
      <c r="O32" s="43"/>
      <c r="P32" s="33"/>
      <c r="Q32" s="34"/>
      <c r="R32" s="328"/>
      <c r="S32" s="149"/>
      <c r="T32" s="43"/>
      <c r="U32" s="33"/>
      <c r="V32" s="34"/>
      <c r="W32" s="497"/>
      <c r="X32" s="607" t="s">
        <v>336</v>
      </c>
      <c r="Y32" s="594"/>
      <c r="Z32" s="594"/>
      <c r="AA32" s="595"/>
    </row>
    <row r="33" spans="1:27" s="192" customFormat="1" ht="13.5" customHeight="1">
      <c r="A33" s="256"/>
      <c r="B33" s="194"/>
      <c r="C33" s="18"/>
      <c r="D33" s="33"/>
      <c r="E33" s="34"/>
      <c r="F33" s="514"/>
      <c r="G33" s="327"/>
      <c r="H33" s="497"/>
      <c r="I33" s="234"/>
      <c r="J33" s="43"/>
      <c r="K33" s="33"/>
      <c r="L33" s="34"/>
      <c r="M33" s="328"/>
      <c r="N33" s="149"/>
      <c r="O33" s="43"/>
      <c r="P33" s="33"/>
      <c r="Q33" s="34"/>
      <c r="R33" s="328"/>
      <c r="S33" s="149"/>
      <c r="T33" s="43"/>
      <c r="U33" s="33"/>
      <c r="V33" s="34"/>
      <c r="W33" s="497"/>
      <c r="X33" s="560"/>
      <c r="Y33" s="58"/>
      <c r="Z33" s="58"/>
      <c r="AA33" s="61"/>
    </row>
    <row r="34" spans="1:27" s="192" customFormat="1" ht="13.5" customHeight="1">
      <c r="A34" s="32"/>
      <c r="B34" s="169"/>
      <c r="C34" s="18"/>
      <c r="D34" s="33"/>
      <c r="E34" s="34"/>
      <c r="F34" s="183"/>
      <c r="G34" s="327"/>
      <c r="H34" s="328"/>
      <c r="I34" s="234"/>
      <c r="J34" s="43"/>
      <c r="K34" s="33"/>
      <c r="L34" s="34"/>
      <c r="M34" s="328"/>
      <c r="N34" s="149"/>
      <c r="O34" s="43"/>
      <c r="P34" s="33"/>
      <c r="Q34" s="34"/>
      <c r="R34" s="328"/>
      <c r="S34" s="149"/>
      <c r="T34" s="43"/>
      <c r="U34" s="33"/>
      <c r="V34" s="34"/>
      <c r="W34" s="328"/>
      <c r="X34" s="319"/>
      <c r="Y34" s="58"/>
      <c r="Z34" s="58"/>
      <c r="AA34" s="61"/>
    </row>
    <row r="35" spans="1:27" s="192" customFormat="1" ht="13.5" customHeight="1">
      <c r="A35" s="44"/>
      <c r="B35" s="161"/>
      <c r="C35" s="45"/>
      <c r="D35" s="46"/>
      <c r="E35" s="47"/>
      <c r="F35" s="184"/>
      <c r="G35" s="329"/>
      <c r="H35" s="331"/>
      <c r="I35" s="241"/>
      <c r="J35" s="242"/>
      <c r="K35" s="46"/>
      <c r="L35" s="47"/>
      <c r="M35" s="331"/>
      <c r="N35" s="150"/>
      <c r="O35" s="242"/>
      <c r="P35" s="46"/>
      <c r="Q35" s="47"/>
      <c r="R35" s="331"/>
      <c r="S35" s="150"/>
      <c r="T35" s="242"/>
      <c r="U35" s="46"/>
      <c r="V35" s="47"/>
      <c r="W35" s="331"/>
      <c r="X35" s="319"/>
      <c r="Y35" s="322"/>
      <c r="Z35" s="58"/>
      <c r="AA35" s="366"/>
    </row>
    <row r="36" spans="1:27" s="192" customFormat="1" ht="13.5" customHeight="1">
      <c r="A36" s="62"/>
      <c r="B36" s="168"/>
      <c r="C36" s="155" t="str">
        <f>CONCATENATE(FIXED(COUNTA(C17:C35),0,0),"　店")</f>
        <v>14　店</v>
      </c>
      <c r="D36" s="156"/>
      <c r="E36" s="93">
        <f>SUM(E17:E35)</f>
        <v>27450</v>
      </c>
      <c r="F36" s="118">
        <f>SUM(F17:F35)</f>
        <v>0</v>
      </c>
      <c r="G36" s="172"/>
      <c r="H36" s="245"/>
      <c r="I36" s="172"/>
      <c r="J36" s="155" t="str">
        <f>CONCATENATE(FIXED(COUNTA(J17:J35),0,0),"　店")</f>
        <v>5　店</v>
      </c>
      <c r="K36" s="156"/>
      <c r="L36" s="93">
        <f>SUM(L17:L35)</f>
        <v>2450</v>
      </c>
      <c r="M36" s="245">
        <f>SUM(M17:N35)</f>
        <v>0</v>
      </c>
      <c r="N36" s="246"/>
      <c r="O36" s="155"/>
      <c r="P36" s="156"/>
      <c r="Q36" s="93">
        <f>SUM(Q17:Q35)</f>
        <v>0</v>
      </c>
      <c r="R36" s="245">
        <f>SUM(R17:R35)</f>
        <v>0</v>
      </c>
      <c r="S36" s="246"/>
      <c r="T36" s="155" t="str">
        <f>CONCATENATE(FIXED(COUNTA(T17:T35),0,0),"　店")</f>
        <v>4　店</v>
      </c>
      <c r="U36" s="156"/>
      <c r="V36" s="93">
        <f>SUM(V17:V35)</f>
        <v>500</v>
      </c>
      <c r="W36" s="245">
        <f>SUM(W17:W35)</f>
        <v>0</v>
      </c>
      <c r="X36" s="567"/>
      <c r="Y36" s="187"/>
      <c r="Z36" s="187"/>
      <c r="AA36" s="362"/>
    </row>
    <row r="37" spans="1:27" ht="13.5">
      <c r="A37" s="549" t="str">
        <f>'表紙'!$A$34</f>
        <v>令和5年（12月１日以降）</v>
      </c>
      <c r="X37" s="127"/>
      <c r="Y37" s="127"/>
      <c r="Z37" s="709">
        <f>SUM('表紙'!A34)</f>
        <v>0</v>
      </c>
      <c r="AA37" s="709"/>
    </row>
  </sheetData>
  <sheetProtection formatCells="0"/>
  <mergeCells count="26">
    <mergeCell ref="X28:AA29"/>
    <mergeCell ref="X22:AA23"/>
    <mergeCell ref="Z37:AA37"/>
    <mergeCell ref="B16:E16"/>
    <mergeCell ref="X4:AA4"/>
    <mergeCell ref="X16:AA16"/>
    <mergeCell ref="L15:M15"/>
    <mergeCell ref="S4:V4"/>
    <mergeCell ref="S16:V16"/>
    <mergeCell ref="B4:E4"/>
    <mergeCell ref="L3:M3"/>
    <mergeCell ref="N4:Q4"/>
    <mergeCell ref="T2:W2"/>
    <mergeCell ref="Y2:AA2"/>
    <mergeCell ref="B1:H2"/>
    <mergeCell ref="K1:Q1"/>
    <mergeCell ref="A17:A22"/>
    <mergeCell ref="A23:A24"/>
    <mergeCell ref="A25:A26"/>
    <mergeCell ref="A27:A29"/>
    <mergeCell ref="A30:A32"/>
    <mergeCell ref="T1:X1"/>
    <mergeCell ref="K2:Q2"/>
    <mergeCell ref="N16:Q16"/>
    <mergeCell ref="I4:L4"/>
    <mergeCell ref="I16:L16"/>
  </mergeCells>
  <dataValidations count="2">
    <dataValidation type="whole" operator="lessThanOrEqual" allowBlank="1" showInputMessage="1" showErrorMessage="1" sqref="W5:W13 M5:M13 F11:F13 R5:R13 F5:F9 H17:H35 F17:F35 R17:R35 M17:M35 W17:W35">
      <formula1>V5</formula1>
    </dataValidation>
    <dataValidation allowBlank="1" showInputMessage="1" sqref="Y1 I1:K2 A1:A2 B1 R1:R2"/>
  </dataValidations>
  <printOptions horizontalCentered="1" verticalCentered="1"/>
  <pageMargins left="0.5905511811023623" right="0.3937007874015748" top="0.2362204724409449" bottom="0.31496062992125984" header="0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showGridLines="0" showZeros="0" view="pageBreakPreview" zoomScaleSheetLayoutView="100" zoomScalePageLayoutView="0" workbookViewId="0" topLeftCell="A1">
      <pane ySplit="4" topLeftCell="A5" activePane="bottomLeft" state="frozen"/>
      <selection pane="topLeft" activeCell="Q11" sqref="Q11"/>
      <selection pane="bottomLeft" activeCell="B1" sqref="B1:H2"/>
    </sheetView>
  </sheetViews>
  <sheetFormatPr defaultColWidth="9.00390625" defaultRowHeight="13.5"/>
  <cols>
    <col min="1" max="1" width="8.125" style="6" customWidth="1"/>
    <col min="2" max="2" width="1.875" style="200" customWidth="1"/>
    <col min="3" max="3" width="11.50390625" style="67" customWidth="1"/>
    <col min="4" max="4" width="1.875" style="67" customWidth="1"/>
    <col min="5" max="5" width="6.625" style="68" customWidth="1"/>
    <col min="6" max="6" width="7.375" style="6" customWidth="1"/>
    <col min="7" max="7" width="5.625" style="69" customWidth="1"/>
    <col min="8" max="8" width="5.625" style="120" customWidth="1"/>
    <col min="9" max="9" width="0.37109375" style="6" customWidth="1"/>
    <col min="10" max="10" width="8.875" style="6" customWidth="1"/>
    <col min="11" max="11" width="2.125" style="6" customWidth="1"/>
    <col min="12" max="12" width="6.125" style="6" customWidth="1"/>
    <col min="13" max="13" width="6.125" style="121" customWidth="1"/>
    <col min="14" max="14" width="0.37109375" style="6" customWidth="1"/>
    <col min="15" max="15" width="8.875" style="6" customWidth="1"/>
    <col min="16" max="16" width="2.125" style="6" customWidth="1"/>
    <col min="17" max="17" width="6.125" style="6" customWidth="1"/>
    <col min="18" max="18" width="6.125" style="121" customWidth="1"/>
    <col min="19" max="19" width="0.37109375" style="6" customWidth="1"/>
    <col min="20" max="20" width="8.875" style="6" customWidth="1"/>
    <col min="21" max="21" width="2.125" style="6" customWidth="1"/>
    <col min="22" max="22" width="6.125" style="6" customWidth="1"/>
    <col min="23" max="23" width="6.125" style="121" customWidth="1"/>
    <col min="24" max="24" width="7.00390625" style="6" customWidth="1"/>
    <col min="25" max="25" width="2.125" style="6" customWidth="1"/>
    <col min="26" max="26" width="5.125" style="6" customWidth="1"/>
    <col min="27" max="27" width="6.125" style="6" customWidth="1"/>
    <col min="28" max="16384" width="9.00390625" style="6" customWidth="1"/>
  </cols>
  <sheetData>
    <row r="1" spans="1:27" ht="27" customHeight="1">
      <c r="A1" s="1" t="s">
        <v>202</v>
      </c>
      <c r="B1" s="710"/>
      <c r="C1" s="710"/>
      <c r="D1" s="710"/>
      <c r="E1" s="710"/>
      <c r="F1" s="710"/>
      <c r="G1" s="710"/>
      <c r="H1" s="711"/>
      <c r="I1" s="2" t="s">
        <v>203</v>
      </c>
      <c r="J1" s="19" t="s">
        <v>203</v>
      </c>
      <c r="K1" s="714"/>
      <c r="L1" s="714"/>
      <c r="M1" s="714"/>
      <c r="N1" s="714"/>
      <c r="O1" s="714"/>
      <c r="P1" s="714"/>
      <c r="Q1" s="714"/>
      <c r="R1" s="2" t="s">
        <v>287</v>
      </c>
      <c r="S1" s="147"/>
      <c r="T1" s="714"/>
      <c r="U1" s="714"/>
      <c r="V1" s="714"/>
      <c r="W1" s="714"/>
      <c r="X1" s="715"/>
      <c r="Y1" s="112" t="s">
        <v>288</v>
      </c>
      <c r="Z1" s="112"/>
      <c r="AA1" s="148"/>
    </row>
    <row r="2" spans="1:27" ht="27" customHeight="1">
      <c r="A2" s="7"/>
      <c r="B2" s="712"/>
      <c r="C2" s="712"/>
      <c r="D2" s="712"/>
      <c r="E2" s="712"/>
      <c r="F2" s="712"/>
      <c r="G2" s="712"/>
      <c r="H2" s="713"/>
      <c r="I2" s="2" t="s">
        <v>204</v>
      </c>
      <c r="J2" s="19" t="s">
        <v>204</v>
      </c>
      <c r="K2" s="714"/>
      <c r="L2" s="714"/>
      <c r="M2" s="714"/>
      <c r="N2" s="714"/>
      <c r="O2" s="714"/>
      <c r="P2" s="714"/>
      <c r="Q2" s="714"/>
      <c r="R2" s="2" t="s">
        <v>205</v>
      </c>
      <c r="S2" s="146"/>
      <c r="T2" s="705">
        <f>F38+H38+M38+R38+W38</f>
        <v>0</v>
      </c>
      <c r="U2" s="705"/>
      <c r="V2" s="705"/>
      <c r="W2" s="705"/>
      <c r="X2" s="534" t="s">
        <v>0</v>
      </c>
      <c r="Y2" s="706"/>
      <c r="Z2" s="707"/>
      <c r="AA2" s="708"/>
    </row>
    <row r="3" spans="3:15" ht="24" customHeight="1">
      <c r="C3" s="22" t="s">
        <v>8</v>
      </c>
      <c r="D3" s="22"/>
      <c r="E3" s="22"/>
      <c r="F3" s="22"/>
      <c r="G3" s="23"/>
      <c r="H3" s="119"/>
      <c r="J3" s="24"/>
      <c r="K3" s="25" t="s">
        <v>3</v>
      </c>
      <c r="L3" s="696">
        <f>E38+G38+L38+Q38+V38</f>
        <v>74550</v>
      </c>
      <c r="M3" s="696"/>
      <c r="N3" s="24"/>
      <c r="O3" s="26" t="s">
        <v>0</v>
      </c>
    </row>
    <row r="4" spans="1:27" s="192" customFormat="1" ht="13.5" customHeight="1">
      <c r="A4" s="291" t="s">
        <v>2</v>
      </c>
      <c r="B4" s="678" t="s">
        <v>1</v>
      </c>
      <c r="C4" s="679"/>
      <c r="D4" s="679"/>
      <c r="E4" s="679"/>
      <c r="F4" s="358" t="s">
        <v>357</v>
      </c>
      <c r="G4" s="145"/>
      <c r="H4" s="359"/>
      <c r="I4" s="697" t="s">
        <v>4</v>
      </c>
      <c r="J4" s="697"/>
      <c r="K4" s="697"/>
      <c r="L4" s="697"/>
      <c r="M4" s="358" t="s">
        <v>357</v>
      </c>
      <c r="N4" s="704" t="s">
        <v>5</v>
      </c>
      <c r="O4" s="697"/>
      <c r="P4" s="697"/>
      <c r="Q4" s="697"/>
      <c r="R4" s="358" t="s">
        <v>357</v>
      </c>
      <c r="S4" s="704" t="s">
        <v>6</v>
      </c>
      <c r="T4" s="697"/>
      <c r="U4" s="697"/>
      <c r="V4" s="697"/>
      <c r="W4" s="358" t="s">
        <v>357</v>
      </c>
      <c r="X4" s="697"/>
      <c r="Y4" s="697"/>
      <c r="Z4" s="697"/>
      <c r="AA4" s="716"/>
    </row>
    <row r="5" spans="1:27" ht="13.5" customHeight="1">
      <c r="A5" s="27"/>
      <c r="B5" s="157"/>
      <c r="C5" s="28" t="s">
        <v>9</v>
      </c>
      <c r="D5" s="645" t="s">
        <v>481</v>
      </c>
      <c r="E5" s="30">
        <v>2100</v>
      </c>
      <c r="F5" s="492"/>
      <c r="G5" s="325"/>
      <c r="H5" s="496"/>
      <c r="I5" s="31"/>
      <c r="J5" s="230" t="s">
        <v>138</v>
      </c>
      <c r="K5" s="29" t="s">
        <v>372</v>
      </c>
      <c r="L5" s="30">
        <v>150</v>
      </c>
      <c r="M5" s="496"/>
      <c r="N5" s="229"/>
      <c r="O5" s="43" t="s">
        <v>141</v>
      </c>
      <c r="P5" s="33" t="s">
        <v>372</v>
      </c>
      <c r="Q5" s="34">
        <v>500</v>
      </c>
      <c r="R5" s="675"/>
      <c r="S5" s="229"/>
      <c r="T5" s="230" t="s">
        <v>375</v>
      </c>
      <c r="U5" s="29"/>
      <c r="V5" s="30">
        <v>1050</v>
      </c>
      <c r="W5" s="496"/>
      <c r="X5" s="698" t="s">
        <v>531</v>
      </c>
      <c r="Y5" s="699"/>
      <c r="Z5" s="699"/>
      <c r="AA5" s="700"/>
    </row>
    <row r="6" spans="1:27" ht="13.5" customHeight="1">
      <c r="A6" s="32"/>
      <c r="B6" s="158"/>
      <c r="C6" s="18" t="s">
        <v>10</v>
      </c>
      <c r="D6" s="50" t="s">
        <v>481</v>
      </c>
      <c r="E6" s="34">
        <v>6550</v>
      </c>
      <c r="F6" s="493"/>
      <c r="G6" s="327"/>
      <c r="H6" s="497"/>
      <c r="I6" s="35"/>
      <c r="J6" s="43" t="s">
        <v>139</v>
      </c>
      <c r="K6" s="33" t="s">
        <v>372</v>
      </c>
      <c r="L6" s="34">
        <v>600</v>
      </c>
      <c r="M6" s="497"/>
      <c r="N6" s="149"/>
      <c r="O6" s="43" t="s">
        <v>11</v>
      </c>
      <c r="P6" s="33" t="s">
        <v>372</v>
      </c>
      <c r="Q6" s="34">
        <v>550</v>
      </c>
      <c r="R6" s="677"/>
      <c r="S6" s="149"/>
      <c r="T6" s="43" t="s">
        <v>139</v>
      </c>
      <c r="U6" s="33"/>
      <c r="V6" s="34">
        <v>750</v>
      </c>
      <c r="W6" s="497"/>
      <c r="X6" s="701"/>
      <c r="Y6" s="702"/>
      <c r="Z6" s="702"/>
      <c r="AA6" s="703"/>
    </row>
    <row r="7" spans="1:30" ht="13.5" customHeight="1">
      <c r="A7" s="32"/>
      <c r="B7" s="158"/>
      <c r="C7" s="18" t="s">
        <v>11</v>
      </c>
      <c r="D7" s="57" t="s">
        <v>481</v>
      </c>
      <c r="E7" s="34">
        <v>5600</v>
      </c>
      <c r="F7" s="493"/>
      <c r="G7" s="327"/>
      <c r="H7" s="497"/>
      <c r="I7" s="35"/>
      <c r="J7" s="43" t="s">
        <v>9</v>
      </c>
      <c r="K7" s="33" t="s">
        <v>372</v>
      </c>
      <c r="L7" s="34">
        <v>350</v>
      </c>
      <c r="M7" s="497"/>
      <c r="N7" s="149"/>
      <c r="O7" s="43" t="s">
        <v>399</v>
      </c>
      <c r="P7" s="33" t="s">
        <v>372</v>
      </c>
      <c r="Q7" s="34">
        <v>450</v>
      </c>
      <c r="R7" s="677"/>
      <c r="S7" s="149"/>
      <c r="T7" s="43" t="s">
        <v>16</v>
      </c>
      <c r="U7" s="33"/>
      <c r="V7" s="34">
        <v>1050</v>
      </c>
      <c r="W7" s="497"/>
      <c r="X7" s="701"/>
      <c r="Y7" s="702"/>
      <c r="Z7" s="702"/>
      <c r="AA7" s="703"/>
      <c r="AB7" s="40"/>
      <c r="AC7" s="40"/>
      <c r="AD7" s="40"/>
    </row>
    <row r="8" spans="1:27" ht="13.5" customHeight="1">
      <c r="A8" s="32"/>
      <c r="B8" s="158"/>
      <c r="C8" s="18" t="s">
        <v>12</v>
      </c>
      <c r="D8" s="115" t="s">
        <v>482</v>
      </c>
      <c r="E8" s="34">
        <v>2750</v>
      </c>
      <c r="F8" s="493"/>
      <c r="G8" s="327"/>
      <c r="H8" s="497"/>
      <c r="I8" s="35"/>
      <c r="J8" s="43" t="s">
        <v>10</v>
      </c>
      <c r="K8" s="33" t="s">
        <v>372</v>
      </c>
      <c r="L8" s="34">
        <v>750</v>
      </c>
      <c r="M8" s="497"/>
      <c r="N8" s="149"/>
      <c r="O8" s="43" t="s">
        <v>400</v>
      </c>
      <c r="P8" s="33" t="s">
        <v>372</v>
      </c>
      <c r="Q8" s="34">
        <v>350</v>
      </c>
      <c r="R8" s="676"/>
      <c r="S8" s="149"/>
      <c r="T8" s="43" t="s">
        <v>154</v>
      </c>
      <c r="U8" s="33"/>
      <c r="V8" s="34">
        <v>600</v>
      </c>
      <c r="W8" s="328"/>
      <c r="X8" s="701"/>
      <c r="Y8" s="702"/>
      <c r="Z8" s="702"/>
      <c r="AA8" s="703"/>
    </row>
    <row r="9" spans="1:27" ht="13.5" customHeight="1">
      <c r="A9" s="32"/>
      <c r="B9" s="158"/>
      <c r="C9" s="18" t="s">
        <v>13</v>
      </c>
      <c r="D9" s="50" t="s">
        <v>367</v>
      </c>
      <c r="E9" s="34">
        <v>900</v>
      </c>
      <c r="F9" s="493"/>
      <c r="G9" s="327"/>
      <c r="H9" s="497"/>
      <c r="I9" s="35"/>
      <c r="J9" s="43" t="s">
        <v>454</v>
      </c>
      <c r="K9" s="33" t="s">
        <v>455</v>
      </c>
      <c r="L9" s="34">
        <v>1200</v>
      </c>
      <c r="M9" s="497"/>
      <c r="N9" s="149"/>
      <c r="O9" s="43"/>
      <c r="P9" s="33"/>
      <c r="Q9" s="34"/>
      <c r="R9" s="328"/>
      <c r="S9" s="149"/>
      <c r="T9" s="43" t="s">
        <v>193</v>
      </c>
      <c r="U9" s="33"/>
      <c r="V9" s="34">
        <v>450</v>
      </c>
      <c r="W9" s="328"/>
      <c r="X9" s="701"/>
      <c r="Y9" s="702"/>
      <c r="Z9" s="702"/>
      <c r="AA9" s="703"/>
    </row>
    <row r="10" spans="1:27" ht="13.5" customHeight="1">
      <c r="A10" s="32"/>
      <c r="B10" s="158"/>
      <c r="C10" s="18" t="s">
        <v>14</v>
      </c>
      <c r="D10" s="57" t="s">
        <v>481</v>
      </c>
      <c r="E10" s="34">
        <v>1200</v>
      </c>
      <c r="F10" s="493"/>
      <c r="G10" s="327"/>
      <c r="H10" s="497"/>
      <c r="I10" s="35"/>
      <c r="J10" s="43" t="s">
        <v>140</v>
      </c>
      <c r="K10" s="33" t="s">
        <v>455</v>
      </c>
      <c r="L10" s="34">
        <v>800</v>
      </c>
      <c r="M10" s="497"/>
      <c r="N10" s="149"/>
      <c r="O10" s="43"/>
      <c r="P10" s="33"/>
      <c r="Q10" s="34"/>
      <c r="R10" s="328"/>
      <c r="S10" s="149"/>
      <c r="T10" s="43"/>
      <c r="U10" s="33"/>
      <c r="V10" s="34"/>
      <c r="W10" s="328"/>
      <c r="X10" s="701"/>
      <c r="Y10" s="702"/>
      <c r="Z10" s="702"/>
      <c r="AA10" s="703"/>
    </row>
    <row r="11" spans="1:27" ht="13.5" customHeight="1">
      <c r="A11" s="32"/>
      <c r="B11" s="158"/>
      <c r="C11" s="18" t="s">
        <v>253</v>
      </c>
      <c r="D11" s="115" t="s">
        <v>482</v>
      </c>
      <c r="E11" s="34">
        <v>2050</v>
      </c>
      <c r="F11" s="493"/>
      <c r="G11" s="327"/>
      <c r="H11" s="497"/>
      <c r="I11" s="35"/>
      <c r="J11" s="43" t="s">
        <v>373</v>
      </c>
      <c r="K11" s="33" t="s">
        <v>455</v>
      </c>
      <c r="L11" s="34">
        <v>650</v>
      </c>
      <c r="M11" s="497"/>
      <c r="N11" s="149"/>
      <c r="Q11" s="34"/>
      <c r="R11" s="328"/>
      <c r="S11" s="149"/>
      <c r="T11" s="43"/>
      <c r="U11" s="33"/>
      <c r="V11" s="34"/>
      <c r="W11" s="328"/>
      <c r="X11" s="701"/>
      <c r="Y11" s="702"/>
      <c r="Z11" s="702"/>
      <c r="AA11" s="703"/>
    </row>
    <row r="12" spans="1:27" ht="13.5" customHeight="1">
      <c r="A12" s="32"/>
      <c r="B12" s="158"/>
      <c r="C12" s="18" t="s">
        <v>15</v>
      </c>
      <c r="D12" s="115" t="s">
        <v>482</v>
      </c>
      <c r="E12" s="34">
        <v>1450</v>
      </c>
      <c r="F12" s="493"/>
      <c r="G12" s="327"/>
      <c r="H12" s="497"/>
      <c r="I12" s="35"/>
      <c r="J12" s="43" t="s">
        <v>374</v>
      </c>
      <c r="K12" s="33" t="s">
        <v>455</v>
      </c>
      <c r="L12" s="34">
        <v>700</v>
      </c>
      <c r="M12" s="497"/>
      <c r="N12" s="149"/>
      <c r="O12" s="43"/>
      <c r="P12" s="33"/>
      <c r="Q12" s="34"/>
      <c r="R12" s="328"/>
      <c r="S12" s="149"/>
      <c r="T12" s="43"/>
      <c r="U12" s="33"/>
      <c r="V12" s="34"/>
      <c r="W12" s="328"/>
      <c r="X12" s="701"/>
      <c r="Y12" s="702"/>
      <c r="Z12" s="702"/>
      <c r="AA12" s="703"/>
    </row>
    <row r="13" spans="1:27" ht="13.5" customHeight="1">
      <c r="A13" s="32"/>
      <c r="B13" s="158"/>
      <c r="C13" s="18" t="s">
        <v>368</v>
      </c>
      <c r="D13" s="115" t="s">
        <v>493</v>
      </c>
      <c r="E13" s="34">
        <v>1150</v>
      </c>
      <c r="F13" s="493"/>
      <c r="G13" s="327"/>
      <c r="H13" s="497"/>
      <c r="I13" s="35"/>
      <c r="J13" s="43" t="s">
        <v>193</v>
      </c>
      <c r="K13" s="33" t="s">
        <v>372</v>
      </c>
      <c r="L13" s="34">
        <v>500</v>
      </c>
      <c r="M13" s="328"/>
      <c r="N13" s="149"/>
      <c r="O13" s="43"/>
      <c r="P13" s="33"/>
      <c r="Q13" s="34"/>
      <c r="R13" s="328"/>
      <c r="S13" s="149"/>
      <c r="T13" s="43"/>
      <c r="U13" s="33"/>
      <c r="V13" s="34"/>
      <c r="W13" s="328"/>
      <c r="X13" s="701"/>
      <c r="Y13" s="702"/>
      <c r="Z13" s="702"/>
      <c r="AA13" s="703"/>
    </row>
    <row r="14" spans="1:27" ht="13.5" customHeight="1">
      <c r="A14" s="32"/>
      <c r="B14" s="158"/>
      <c r="C14" s="18" t="s">
        <v>16</v>
      </c>
      <c r="D14" s="50" t="s">
        <v>481</v>
      </c>
      <c r="E14" s="34">
        <v>4850</v>
      </c>
      <c r="F14" s="493"/>
      <c r="G14" s="327"/>
      <c r="H14" s="497"/>
      <c r="I14" s="35"/>
      <c r="J14" s="43"/>
      <c r="K14" s="33"/>
      <c r="L14" s="34"/>
      <c r="M14" s="328"/>
      <c r="N14" s="149"/>
      <c r="O14" s="43"/>
      <c r="P14" s="33"/>
      <c r="Q14" s="34"/>
      <c r="R14" s="497"/>
      <c r="S14" s="149"/>
      <c r="T14" s="43"/>
      <c r="U14" s="33"/>
      <c r="V14" s="34"/>
      <c r="W14" s="328"/>
      <c r="X14" s="701"/>
      <c r="Y14" s="702"/>
      <c r="Z14" s="702"/>
      <c r="AA14" s="703"/>
    </row>
    <row r="15" spans="1:27" ht="13.5" customHeight="1">
      <c r="A15" s="32"/>
      <c r="B15" s="158"/>
      <c r="C15" s="18" t="s">
        <v>17</v>
      </c>
      <c r="D15" s="50" t="s">
        <v>481</v>
      </c>
      <c r="E15" s="34">
        <v>1750</v>
      </c>
      <c r="F15" s="493"/>
      <c r="G15" s="327"/>
      <c r="H15" s="497"/>
      <c r="I15" s="35"/>
      <c r="J15" s="43"/>
      <c r="K15" s="33"/>
      <c r="L15" s="34"/>
      <c r="M15" s="328"/>
      <c r="N15" s="149"/>
      <c r="O15" s="236"/>
      <c r="P15" s="33"/>
      <c r="Q15" s="34"/>
      <c r="R15" s="497"/>
      <c r="S15" s="149"/>
      <c r="T15" s="43"/>
      <c r="U15" s="33"/>
      <c r="V15" s="34"/>
      <c r="W15" s="328"/>
      <c r="X15" s="701"/>
      <c r="Y15" s="702"/>
      <c r="Z15" s="702"/>
      <c r="AA15" s="703"/>
    </row>
    <row r="16" spans="1:27" ht="13.5" customHeight="1">
      <c r="A16" s="32"/>
      <c r="B16" s="158"/>
      <c r="C16" s="18" t="s">
        <v>18</v>
      </c>
      <c r="D16" s="646" t="s">
        <v>482</v>
      </c>
      <c r="E16" s="34">
        <v>2500</v>
      </c>
      <c r="F16" s="493"/>
      <c r="G16" s="327"/>
      <c r="H16" s="497"/>
      <c r="I16" s="35"/>
      <c r="J16" s="43"/>
      <c r="K16" s="33"/>
      <c r="L16" s="34"/>
      <c r="M16" s="328"/>
      <c r="N16" s="149"/>
      <c r="O16" s="43"/>
      <c r="P16" s="33"/>
      <c r="Q16" s="34"/>
      <c r="R16" s="497"/>
      <c r="S16" s="149"/>
      <c r="T16" s="43"/>
      <c r="U16" s="33"/>
      <c r="V16" s="34"/>
      <c r="W16" s="328"/>
      <c r="X16" s="701"/>
      <c r="Y16" s="702"/>
      <c r="Z16" s="702"/>
      <c r="AA16" s="703"/>
    </row>
    <row r="17" spans="1:27" ht="13.5" customHeight="1">
      <c r="A17" s="32"/>
      <c r="B17" s="158"/>
      <c r="C17" s="18" t="s">
        <v>19</v>
      </c>
      <c r="D17" s="50" t="s">
        <v>481</v>
      </c>
      <c r="E17" s="34">
        <v>2150</v>
      </c>
      <c r="F17" s="493"/>
      <c r="G17" s="327"/>
      <c r="H17" s="497"/>
      <c r="I17" s="35"/>
      <c r="J17" s="43"/>
      <c r="K17" s="33"/>
      <c r="L17" s="34"/>
      <c r="M17" s="328"/>
      <c r="N17" s="149"/>
      <c r="O17" s="43"/>
      <c r="P17" s="33"/>
      <c r="Q17" s="34"/>
      <c r="R17" s="328"/>
      <c r="S17" s="149"/>
      <c r="T17" s="43"/>
      <c r="U17" s="33"/>
      <c r="V17" s="34"/>
      <c r="W17" s="328"/>
      <c r="X17" s="701"/>
      <c r="Y17" s="702"/>
      <c r="Z17" s="702"/>
      <c r="AA17" s="703"/>
    </row>
    <row r="18" spans="1:27" ht="13.5" customHeight="1">
      <c r="A18" s="32"/>
      <c r="B18" s="158"/>
      <c r="C18" s="18" t="s">
        <v>369</v>
      </c>
      <c r="D18" s="50" t="s">
        <v>481</v>
      </c>
      <c r="E18" s="34">
        <v>1800</v>
      </c>
      <c r="F18" s="493"/>
      <c r="G18" s="327"/>
      <c r="H18" s="497"/>
      <c r="I18" s="35"/>
      <c r="J18" s="43"/>
      <c r="K18" s="33"/>
      <c r="L18" s="34"/>
      <c r="M18" s="328"/>
      <c r="N18" s="149"/>
      <c r="O18" s="269"/>
      <c r="P18" s="33"/>
      <c r="Q18" s="34"/>
      <c r="R18" s="328"/>
      <c r="S18" s="149"/>
      <c r="T18" s="43"/>
      <c r="U18" s="33"/>
      <c r="V18" s="34"/>
      <c r="W18" s="328"/>
      <c r="X18" s="701"/>
      <c r="Y18" s="702"/>
      <c r="Z18" s="702"/>
      <c r="AA18" s="703"/>
    </row>
    <row r="19" spans="1:27" ht="13.5" customHeight="1">
      <c r="A19" s="42"/>
      <c r="B19" s="158"/>
      <c r="C19" s="18" t="s">
        <v>20</v>
      </c>
      <c r="D19" s="50" t="s">
        <v>481</v>
      </c>
      <c r="E19" s="34">
        <v>1200</v>
      </c>
      <c r="F19" s="493"/>
      <c r="G19" s="327"/>
      <c r="H19" s="497"/>
      <c r="I19" s="35"/>
      <c r="J19" s="43"/>
      <c r="K19" s="33"/>
      <c r="L19" s="34"/>
      <c r="M19" s="328"/>
      <c r="N19" s="149"/>
      <c r="O19" s="43"/>
      <c r="P19" s="33"/>
      <c r="Q19" s="34"/>
      <c r="R19" s="328"/>
      <c r="S19" s="149"/>
      <c r="T19" s="43"/>
      <c r="U19" s="33"/>
      <c r="V19" s="34"/>
      <c r="W19" s="328"/>
      <c r="X19" s="701"/>
      <c r="Y19" s="702"/>
      <c r="Z19" s="702"/>
      <c r="AA19" s="703"/>
    </row>
    <row r="20" spans="1:27" ht="13.5" customHeight="1">
      <c r="A20" s="32"/>
      <c r="B20" s="158"/>
      <c r="C20" s="18" t="s">
        <v>21</v>
      </c>
      <c r="D20" s="50" t="s">
        <v>367</v>
      </c>
      <c r="E20" s="34">
        <v>1050</v>
      </c>
      <c r="F20" s="493"/>
      <c r="G20" s="327"/>
      <c r="H20" s="497"/>
      <c r="I20" s="35"/>
      <c r="J20" s="43"/>
      <c r="K20" s="33"/>
      <c r="L20" s="34"/>
      <c r="M20" s="328"/>
      <c r="N20" s="149"/>
      <c r="O20" s="43"/>
      <c r="P20" s="33"/>
      <c r="Q20" s="34"/>
      <c r="R20" s="328"/>
      <c r="S20" s="149"/>
      <c r="T20" s="43"/>
      <c r="U20" s="33"/>
      <c r="V20" s="34"/>
      <c r="W20" s="328"/>
      <c r="X20" s="701"/>
      <c r="Y20" s="702"/>
      <c r="Z20" s="702"/>
      <c r="AA20" s="703"/>
    </row>
    <row r="21" spans="1:27" ht="13.5" customHeight="1">
      <c r="A21" s="32"/>
      <c r="B21" s="158"/>
      <c r="C21" s="43" t="s">
        <v>22</v>
      </c>
      <c r="D21" s="50" t="s">
        <v>481</v>
      </c>
      <c r="E21" s="34">
        <v>1000</v>
      </c>
      <c r="F21" s="493"/>
      <c r="G21" s="327"/>
      <c r="H21" s="497"/>
      <c r="I21" s="35"/>
      <c r="J21" s="43"/>
      <c r="K21" s="33"/>
      <c r="L21" s="34"/>
      <c r="M21" s="328"/>
      <c r="N21" s="149"/>
      <c r="O21" s="43"/>
      <c r="P21" s="33"/>
      <c r="Q21" s="34"/>
      <c r="R21" s="328"/>
      <c r="S21" s="149"/>
      <c r="T21" s="43"/>
      <c r="U21" s="33"/>
      <c r="V21" s="34"/>
      <c r="W21" s="328"/>
      <c r="X21" s="701"/>
      <c r="Y21" s="702"/>
      <c r="Z21" s="702"/>
      <c r="AA21" s="703"/>
    </row>
    <row r="22" spans="1:27" ht="13.5" customHeight="1">
      <c r="A22" s="32"/>
      <c r="B22" s="158"/>
      <c r="C22" s="250" t="s">
        <v>23</v>
      </c>
      <c r="D22" s="50" t="s">
        <v>481</v>
      </c>
      <c r="E22" s="368">
        <v>2100</v>
      </c>
      <c r="F22" s="493"/>
      <c r="G22" s="327"/>
      <c r="H22" s="497"/>
      <c r="I22" s="35"/>
      <c r="J22" s="43"/>
      <c r="K22" s="33"/>
      <c r="L22" s="34"/>
      <c r="M22" s="328"/>
      <c r="N22" s="149"/>
      <c r="O22" s="43"/>
      <c r="P22" s="33"/>
      <c r="Q22" s="34"/>
      <c r="R22" s="328"/>
      <c r="S22" s="149"/>
      <c r="T22" s="43"/>
      <c r="U22" s="33"/>
      <c r="V22" s="34"/>
      <c r="W22" s="328"/>
      <c r="X22" s="701"/>
      <c r="Y22" s="702"/>
      <c r="Z22" s="702"/>
      <c r="AA22" s="703"/>
    </row>
    <row r="23" spans="1:27" ht="13.5" customHeight="1">
      <c r="A23" s="32"/>
      <c r="B23" s="158"/>
      <c r="C23" s="250" t="s">
        <v>24</v>
      </c>
      <c r="D23" s="50" t="s">
        <v>481</v>
      </c>
      <c r="E23" s="368">
        <v>2150</v>
      </c>
      <c r="F23" s="493"/>
      <c r="G23" s="327"/>
      <c r="H23" s="497"/>
      <c r="I23" s="35"/>
      <c r="J23" s="43"/>
      <c r="K23" s="33"/>
      <c r="L23" s="34"/>
      <c r="M23" s="328"/>
      <c r="N23" s="149"/>
      <c r="O23" s="43"/>
      <c r="P23" s="33"/>
      <c r="Q23" s="34"/>
      <c r="R23" s="328"/>
      <c r="S23" s="149"/>
      <c r="T23" s="43"/>
      <c r="U23" s="33"/>
      <c r="V23" s="34"/>
      <c r="W23" s="328"/>
      <c r="X23" s="36"/>
      <c r="Y23" s="37"/>
      <c r="Z23" s="38"/>
      <c r="AA23" s="39"/>
    </row>
    <row r="24" spans="1:27" ht="13.5" customHeight="1">
      <c r="A24" s="32"/>
      <c r="B24" s="367"/>
      <c r="C24" s="250" t="s">
        <v>25</v>
      </c>
      <c r="D24" s="50" t="s">
        <v>481</v>
      </c>
      <c r="E24" s="368">
        <v>1500</v>
      </c>
      <c r="F24" s="494"/>
      <c r="G24" s="327"/>
      <c r="H24" s="497"/>
      <c r="I24" s="35"/>
      <c r="J24" s="43"/>
      <c r="K24" s="33"/>
      <c r="L24" s="34"/>
      <c r="M24" s="328"/>
      <c r="N24" s="149"/>
      <c r="O24" s="43"/>
      <c r="P24" s="33"/>
      <c r="Q24" s="34"/>
      <c r="R24" s="328"/>
      <c r="S24" s="149"/>
      <c r="T24" s="43"/>
      <c r="U24" s="33"/>
      <c r="V24" s="34"/>
      <c r="W24" s="328"/>
      <c r="X24" s="36"/>
      <c r="Y24" s="37"/>
      <c r="Z24" s="38"/>
      <c r="AA24" s="39"/>
    </row>
    <row r="25" spans="1:27" ht="13.5" customHeight="1">
      <c r="A25" s="32"/>
      <c r="B25" s="367"/>
      <c r="C25" s="18" t="s">
        <v>26</v>
      </c>
      <c r="D25" s="50" t="s">
        <v>366</v>
      </c>
      <c r="E25" s="34">
        <v>2550</v>
      </c>
      <c r="F25" s="494"/>
      <c r="G25" s="327"/>
      <c r="H25" s="497"/>
      <c r="I25" s="35"/>
      <c r="J25" s="43"/>
      <c r="K25" s="33"/>
      <c r="L25" s="34"/>
      <c r="M25" s="328"/>
      <c r="N25" s="149"/>
      <c r="O25" s="43"/>
      <c r="P25" s="33"/>
      <c r="Q25" s="34"/>
      <c r="R25" s="328"/>
      <c r="S25" s="149"/>
      <c r="T25" s="43"/>
      <c r="U25" s="33"/>
      <c r="V25" s="34"/>
      <c r="W25" s="328"/>
      <c r="X25" s="36"/>
      <c r="Y25" s="37"/>
      <c r="Z25" s="38"/>
      <c r="AA25" s="39"/>
    </row>
    <row r="26" spans="1:27" ht="13.5" customHeight="1">
      <c r="A26" s="32"/>
      <c r="B26" s="158"/>
      <c r="C26" s="18" t="s">
        <v>27</v>
      </c>
      <c r="D26" s="646" t="s">
        <v>482</v>
      </c>
      <c r="E26" s="34">
        <v>1950</v>
      </c>
      <c r="F26" s="493"/>
      <c r="G26" s="327"/>
      <c r="H26" s="497"/>
      <c r="I26" s="35"/>
      <c r="J26" s="43"/>
      <c r="K26" s="33"/>
      <c r="L26" s="34"/>
      <c r="M26" s="328"/>
      <c r="N26" s="149"/>
      <c r="O26" s="43"/>
      <c r="P26" s="33"/>
      <c r="Q26" s="34"/>
      <c r="R26" s="328"/>
      <c r="S26" s="149"/>
      <c r="T26" s="43"/>
      <c r="U26" s="33"/>
      <c r="V26" s="34"/>
      <c r="W26" s="328"/>
      <c r="X26" s="36"/>
      <c r="Y26" s="37"/>
      <c r="Z26" s="38"/>
      <c r="AA26" s="39"/>
    </row>
    <row r="27" spans="1:27" ht="13.5" customHeight="1">
      <c r="A27" s="32"/>
      <c r="B27" s="158"/>
      <c r="C27" s="18" t="s">
        <v>467</v>
      </c>
      <c r="D27" s="50" t="s">
        <v>481</v>
      </c>
      <c r="E27" s="34">
        <v>4750</v>
      </c>
      <c r="F27" s="493"/>
      <c r="G27" s="327"/>
      <c r="H27" s="497"/>
      <c r="I27" s="35"/>
      <c r="J27" s="43"/>
      <c r="K27" s="33"/>
      <c r="L27" s="34"/>
      <c r="M27" s="328"/>
      <c r="N27" s="149"/>
      <c r="O27" s="43"/>
      <c r="P27" s="33"/>
      <c r="Q27" s="34"/>
      <c r="R27" s="328"/>
      <c r="S27" s="149"/>
      <c r="T27" s="43"/>
      <c r="U27" s="33"/>
      <c r="V27" s="34"/>
      <c r="W27" s="328"/>
      <c r="X27" s="36"/>
      <c r="Y27" s="37"/>
      <c r="Z27" s="38"/>
      <c r="AA27" s="39"/>
    </row>
    <row r="28" spans="1:27" ht="13.5" customHeight="1">
      <c r="A28" s="32"/>
      <c r="B28" s="158"/>
      <c r="C28" s="18" t="s">
        <v>370</v>
      </c>
      <c r="D28" s="646" t="s">
        <v>482</v>
      </c>
      <c r="E28" s="34">
        <v>950</v>
      </c>
      <c r="F28" s="493"/>
      <c r="G28" s="327"/>
      <c r="H28" s="497"/>
      <c r="I28" s="35"/>
      <c r="J28" s="43"/>
      <c r="K28" s="33"/>
      <c r="L28" s="34"/>
      <c r="M28" s="497"/>
      <c r="N28" s="149"/>
      <c r="O28" s="43"/>
      <c r="P28" s="33"/>
      <c r="Q28" s="34"/>
      <c r="R28" s="497"/>
      <c r="S28" s="149"/>
      <c r="T28" s="43"/>
      <c r="U28" s="33"/>
      <c r="V28" s="34"/>
      <c r="W28" s="497"/>
      <c r="X28" s="36"/>
      <c r="Y28" s="37"/>
      <c r="Z28" s="38"/>
      <c r="AA28" s="39"/>
    </row>
    <row r="29" spans="1:27" ht="13.5" customHeight="1">
      <c r="A29" s="32"/>
      <c r="B29" s="158"/>
      <c r="C29" s="242" t="s">
        <v>371</v>
      </c>
      <c r="D29" s="50" t="s">
        <v>481</v>
      </c>
      <c r="E29" s="47">
        <v>2550</v>
      </c>
      <c r="F29" s="493"/>
      <c r="G29" s="327"/>
      <c r="H29" s="497"/>
      <c r="I29" s="35"/>
      <c r="J29" s="43"/>
      <c r="K29" s="33"/>
      <c r="L29" s="34"/>
      <c r="M29" s="328"/>
      <c r="N29" s="149"/>
      <c r="O29" s="43"/>
      <c r="P29" s="33"/>
      <c r="Q29" s="34"/>
      <c r="R29" s="497"/>
      <c r="S29" s="149"/>
      <c r="T29" s="43"/>
      <c r="U29" s="33"/>
      <c r="V29" s="34"/>
      <c r="W29" s="328"/>
      <c r="X29" s="36"/>
      <c r="Y29" s="37"/>
      <c r="Z29" s="38"/>
      <c r="AA29" s="39"/>
    </row>
    <row r="30" spans="1:27" ht="13.5" customHeight="1">
      <c r="A30" s="32"/>
      <c r="B30" s="158"/>
      <c r="C30" s="43" t="s">
        <v>28</v>
      </c>
      <c r="D30" s="50" t="s">
        <v>366</v>
      </c>
      <c r="E30" s="34">
        <v>2800</v>
      </c>
      <c r="F30" s="493"/>
      <c r="G30" s="327"/>
      <c r="H30" s="497"/>
      <c r="I30" s="35"/>
      <c r="J30" s="43"/>
      <c r="K30" s="41"/>
      <c r="L30" s="34"/>
      <c r="M30" s="328"/>
      <c r="N30" s="149"/>
      <c r="O30" s="43"/>
      <c r="P30" s="33"/>
      <c r="Q30" s="34"/>
      <c r="R30" s="328"/>
      <c r="S30" s="149"/>
      <c r="T30" s="43"/>
      <c r="U30" s="33"/>
      <c r="V30" s="34"/>
      <c r="W30" s="328"/>
      <c r="X30" s="36"/>
      <c r="Y30" s="37"/>
      <c r="Z30" s="38"/>
      <c r="AA30" s="39"/>
    </row>
    <row r="31" spans="1:27" ht="13.5" customHeight="1">
      <c r="A31" s="32"/>
      <c r="B31" s="270"/>
      <c r="C31" s="18" t="s">
        <v>29</v>
      </c>
      <c r="D31" s="57" t="s">
        <v>481</v>
      </c>
      <c r="E31" s="34">
        <v>1750</v>
      </c>
      <c r="F31" s="493"/>
      <c r="G31" s="327"/>
      <c r="H31" s="497"/>
      <c r="I31" s="35"/>
      <c r="J31" s="43"/>
      <c r="K31" s="33"/>
      <c r="L31" s="34"/>
      <c r="M31" s="328"/>
      <c r="N31" s="149"/>
      <c r="O31" s="43"/>
      <c r="P31" s="33"/>
      <c r="Q31" s="34"/>
      <c r="R31" s="328"/>
      <c r="S31" s="149"/>
      <c r="T31" s="43"/>
      <c r="U31" s="33"/>
      <c r="V31" s="34"/>
      <c r="W31" s="328"/>
      <c r="X31" s="36"/>
      <c r="Y31" s="37"/>
      <c r="Z31" s="38"/>
      <c r="AA31" s="39"/>
    </row>
    <row r="32" spans="1:27" ht="13.5" customHeight="1">
      <c r="A32" s="44"/>
      <c r="B32" s="158"/>
      <c r="C32" s="53"/>
      <c r="D32" s="54"/>
      <c r="E32" s="55"/>
      <c r="F32" s="493"/>
      <c r="G32" s="329"/>
      <c r="H32" s="497"/>
      <c r="I32" s="48"/>
      <c r="J32" s="242"/>
      <c r="K32" s="46"/>
      <c r="L32" s="47"/>
      <c r="M32" s="328"/>
      <c r="N32" s="150"/>
      <c r="O32" s="242"/>
      <c r="P32" s="46"/>
      <c r="Q32" s="47"/>
      <c r="R32" s="328"/>
      <c r="S32" s="150"/>
      <c r="T32" s="242"/>
      <c r="U32" s="46"/>
      <c r="V32" s="47"/>
      <c r="W32" s="328"/>
      <c r="X32" s="36"/>
      <c r="Y32" s="37"/>
      <c r="Z32" s="38"/>
      <c r="AA32" s="39"/>
    </row>
    <row r="33" spans="1:27" s="4" customFormat="1" ht="13.5" customHeight="1">
      <c r="A33" s="32"/>
      <c r="B33" s="154"/>
      <c r="C33" s="53"/>
      <c r="D33" s="54"/>
      <c r="E33" s="55"/>
      <c r="F33" s="493"/>
      <c r="G33" s="327"/>
      <c r="H33" s="497"/>
      <c r="I33" s="35"/>
      <c r="J33" s="43"/>
      <c r="K33" s="33"/>
      <c r="L33" s="34"/>
      <c r="M33" s="328"/>
      <c r="N33" s="149"/>
      <c r="O33" s="43"/>
      <c r="P33" s="33"/>
      <c r="Q33" s="34"/>
      <c r="R33" s="328"/>
      <c r="S33" s="149"/>
      <c r="T33" s="43"/>
      <c r="U33" s="33"/>
      <c r="V33" s="34"/>
      <c r="W33" s="328"/>
      <c r="X33" s="36"/>
      <c r="Y33" s="37"/>
      <c r="Z33" s="38"/>
      <c r="AA33" s="39"/>
    </row>
    <row r="34" spans="1:27" s="4" customFormat="1" ht="13.5" customHeight="1">
      <c r="A34" s="190"/>
      <c r="B34" s="169"/>
      <c r="C34" s="53"/>
      <c r="D34" s="54"/>
      <c r="E34" s="55"/>
      <c r="F34" s="493"/>
      <c r="G34" s="327"/>
      <c r="H34" s="497"/>
      <c r="I34" s="35"/>
      <c r="J34" s="43"/>
      <c r="K34" s="50"/>
      <c r="L34" s="34"/>
      <c r="M34" s="497"/>
      <c r="N34" s="149"/>
      <c r="O34" s="43"/>
      <c r="P34" s="33"/>
      <c r="Q34" s="34"/>
      <c r="R34" s="497"/>
      <c r="S34" s="149"/>
      <c r="T34" s="43"/>
      <c r="U34" s="33"/>
      <c r="V34" s="34"/>
      <c r="W34" s="497"/>
      <c r="X34" s="51"/>
      <c r="Y34" s="51"/>
      <c r="Z34" s="51"/>
      <c r="AA34" s="52"/>
    </row>
    <row r="35" spans="1:27" s="4" customFormat="1" ht="13.5" customHeight="1">
      <c r="A35" s="190"/>
      <c r="B35" s="169"/>
      <c r="C35" s="53"/>
      <c r="D35" s="54"/>
      <c r="E35" s="55"/>
      <c r="F35" s="493"/>
      <c r="G35" s="330"/>
      <c r="H35" s="497"/>
      <c r="I35" s="56"/>
      <c r="J35" s="249"/>
      <c r="K35" s="57"/>
      <c r="L35" s="55"/>
      <c r="M35" s="328"/>
      <c r="N35" s="256"/>
      <c r="O35" s="249"/>
      <c r="P35" s="54"/>
      <c r="Q35" s="55"/>
      <c r="R35" s="328"/>
      <c r="S35" s="256"/>
      <c r="T35" s="249"/>
      <c r="U35" s="54"/>
      <c r="V35" s="55"/>
      <c r="W35" s="328"/>
      <c r="X35" s="51"/>
      <c r="Y35" s="51"/>
      <c r="Z35" s="51"/>
      <c r="AA35" s="52"/>
    </row>
    <row r="36" spans="1:27" ht="13.5" customHeight="1">
      <c r="A36" s="191"/>
      <c r="B36" s="158"/>
      <c r="C36" s="18"/>
      <c r="D36" s="33"/>
      <c r="E36" s="34"/>
      <c r="F36" s="493"/>
      <c r="G36" s="327"/>
      <c r="H36" s="497"/>
      <c r="I36" s="35"/>
      <c r="J36" s="43"/>
      <c r="K36" s="50"/>
      <c r="L36" s="34"/>
      <c r="M36" s="328"/>
      <c r="N36" s="149"/>
      <c r="O36" s="43"/>
      <c r="P36" s="33"/>
      <c r="Q36" s="34"/>
      <c r="R36" s="328"/>
      <c r="S36" s="149"/>
      <c r="T36" s="43"/>
      <c r="U36" s="33"/>
      <c r="V36" s="34"/>
      <c r="W36" s="328"/>
      <c r="X36" s="58"/>
      <c r="Y36" s="59"/>
      <c r="Z36" s="60"/>
      <c r="AA36" s="61"/>
    </row>
    <row r="37" spans="1:27" ht="13.5">
      <c r="A37" s="44"/>
      <c r="B37" s="161"/>
      <c r="C37" s="45"/>
      <c r="D37" s="46"/>
      <c r="E37" s="47"/>
      <c r="F37" s="117"/>
      <c r="G37" s="329"/>
      <c r="H37" s="331"/>
      <c r="I37" s="48"/>
      <c r="J37" s="242"/>
      <c r="K37" s="46"/>
      <c r="L37" s="47"/>
      <c r="M37" s="331"/>
      <c r="N37" s="150"/>
      <c r="O37" s="242"/>
      <c r="P37" s="46"/>
      <c r="Q37" s="47"/>
      <c r="R37" s="331"/>
      <c r="S37" s="150"/>
      <c r="T37" s="176"/>
      <c r="U37" s="46"/>
      <c r="V37" s="47"/>
      <c r="W37" s="331"/>
      <c r="X37" s="36"/>
      <c r="Y37" s="37"/>
      <c r="Z37" s="38"/>
      <c r="AA37" s="39"/>
    </row>
    <row r="38" spans="1:27" ht="13.5">
      <c r="A38" s="62"/>
      <c r="B38" s="168"/>
      <c r="C38" s="155" t="str">
        <f>CONCATENATE(FIXED(COUNTA(C5:C37),0,0),"　店")</f>
        <v>27　店</v>
      </c>
      <c r="D38" s="156"/>
      <c r="E38" s="93">
        <f>SUM(E5:E37)</f>
        <v>63100</v>
      </c>
      <c r="F38" s="498">
        <f>SUM(F5:F37)</f>
        <v>0</v>
      </c>
      <c r="G38" s="315"/>
      <c r="H38" s="499"/>
      <c r="I38" s="63"/>
      <c r="J38" s="155" t="str">
        <f>CONCATENATE(FIXED(COUNTA(J5:J37),0,0),"　店")</f>
        <v>9　店</v>
      </c>
      <c r="K38" s="156"/>
      <c r="L38" s="93">
        <f>SUM(L5:L37)</f>
        <v>5700</v>
      </c>
      <c r="M38" s="245">
        <f>SUM(M5:M37)</f>
        <v>0</v>
      </c>
      <c r="N38" s="246"/>
      <c r="O38" s="155" t="str">
        <f>CONCATENATE(FIXED(COUNTA(O5:O37),0,0),"　店")</f>
        <v>4　店</v>
      </c>
      <c r="P38" s="156"/>
      <c r="Q38" s="93">
        <f>SUM(Q5:Q37)</f>
        <v>1850</v>
      </c>
      <c r="R38" s="245">
        <f>SUM(R5:R37)</f>
        <v>0</v>
      </c>
      <c r="S38" s="246"/>
      <c r="T38" s="155" t="str">
        <f>CONCATENATE(FIXED(COUNTA(T5:T37),0,0),"　店")</f>
        <v>5　店</v>
      </c>
      <c r="U38" s="156"/>
      <c r="V38" s="93">
        <f>SUM(V5:V37)</f>
        <v>3900</v>
      </c>
      <c r="W38" s="245">
        <f>SUM(W5:W37)</f>
        <v>0</v>
      </c>
      <c r="X38" s="64"/>
      <c r="Y38" s="64"/>
      <c r="Z38" s="65"/>
      <c r="AA38" s="66"/>
    </row>
    <row r="39" spans="1:27" ht="13.5">
      <c r="A39" s="549" t="str">
        <f>'表紙'!$A$34</f>
        <v>令和5年（12月１日以降）</v>
      </c>
      <c r="X39" s="301"/>
      <c r="Y39" s="301"/>
      <c r="Z39" s="709"/>
      <c r="AA39" s="709"/>
    </row>
  </sheetData>
  <sheetProtection formatCells="0"/>
  <mergeCells count="14">
    <mergeCell ref="T2:W2"/>
    <mergeCell ref="Y2:AA2"/>
    <mergeCell ref="Z39:AA39"/>
    <mergeCell ref="B1:H2"/>
    <mergeCell ref="K1:Q1"/>
    <mergeCell ref="K2:Q2"/>
    <mergeCell ref="T1:X1"/>
    <mergeCell ref="X4:AA4"/>
    <mergeCell ref="B4:E4"/>
    <mergeCell ref="L3:M3"/>
    <mergeCell ref="I4:L4"/>
    <mergeCell ref="X5:AA22"/>
    <mergeCell ref="N4:Q4"/>
    <mergeCell ref="S4:V4"/>
  </mergeCells>
  <dataValidations count="4">
    <dataValidation allowBlank="1" showInputMessage="1" sqref="Y1 I1:K2 R1:R2 A1:A2 B1"/>
    <dataValidation type="whole" operator="lessThanOrEqual" allowBlank="1" showInputMessage="1" showErrorMessage="1" sqref="F5:F37 W5:W37 M5:M37 H5:H37">
      <formula1>E5</formula1>
    </dataValidation>
    <dataValidation type="whole" operator="lessThanOrEqual" allowBlank="1" showInputMessage="1" showErrorMessage="1" sqref="R9:R37">
      <formula1>一宮!#REF!</formula1>
    </dataValidation>
    <dataValidation type="whole" operator="lessThanOrEqual" allowBlank="1" showInputMessage="1" showErrorMessage="1" sqref="R5:R8">
      <formula1>Q5</formula1>
    </dataValidation>
  </dataValidations>
  <printOptions horizontalCentered="1" verticalCentered="1"/>
  <pageMargins left="0.5905511811023623" right="0.3937007874015748" top="0.37" bottom="0.3" header="0" footer="0.1968503937007874"/>
  <pageSetup fitToHeight="1" fitToWidth="1"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showGridLines="0" showZeros="0" view="pageBreakPreview" zoomScaleSheetLayoutView="100" zoomScalePageLayoutView="0" workbookViewId="0" topLeftCell="A1">
      <pane ySplit="2" topLeftCell="A15" activePane="bottomLeft" state="frozen"/>
      <selection pane="topLeft" activeCell="Q11" sqref="Q11"/>
      <selection pane="bottomLeft" activeCell="B1" sqref="B1:H2"/>
    </sheetView>
  </sheetViews>
  <sheetFormatPr defaultColWidth="9.00390625" defaultRowHeight="13.5"/>
  <cols>
    <col min="1" max="1" width="7.625" style="6" customWidth="1"/>
    <col min="2" max="2" width="1.875" style="192" customWidth="1"/>
    <col min="3" max="3" width="9.625" style="67" customWidth="1"/>
    <col min="4" max="4" width="1.875" style="67" customWidth="1"/>
    <col min="5" max="5" width="6.625" style="68" customWidth="1"/>
    <col min="6" max="6" width="7.375" style="6" customWidth="1"/>
    <col min="7" max="7" width="5.625" style="69" customWidth="1"/>
    <col min="8" max="8" width="5.625" style="120" customWidth="1"/>
    <col min="9" max="9" width="0.37109375" style="6" customWidth="1"/>
    <col min="10" max="10" width="8.875" style="6" customWidth="1"/>
    <col min="11" max="11" width="2.125" style="6" customWidth="1"/>
    <col min="12" max="12" width="6.125" style="6" customWidth="1"/>
    <col min="13" max="13" width="6.125" style="121" customWidth="1"/>
    <col min="14" max="14" width="0.37109375" style="121" customWidth="1"/>
    <col min="15" max="15" width="8.875" style="6" customWidth="1"/>
    <col min="16" max="16" width="2.125" style="6" customWidth="1"/>
    <col min="17" max="17" width="6.125" style="6" customWidth="1"/>
    <col min="18" max="18" width="6.125" style="121" customWidth="1"/>
    <col min="19" max="19" width="1.875" style="200" customWidth="1"/>
    <col min="20" max="20" width="8.875" style="6" customWidth="1"/>
    <col min="21" max="21" width="2.125" style="6" customWidth="1"/>
    <col min="22" max="22" width="6.125" style="6" customWidth="1"/>
    <col min="23" max="23" width="6.125" style="121" customWidth="1"/>
    <col min="24" max="24" width="8.125" style="6" customWidth="1"/>
    <col min="25" max="25" width="2.125" style="6" customWidth="1"/>
    <col min="26" max="26" width="3.50390625" style="6" customWidth="1"/>
    <col min="27" max="27" width="7.50390625" style="6" customWidth="1"/>
    <col min="28" max="16384" width="9.00390625" style="6" customWidth="1"/>
  </cols>
  <sheetData>
    <row r="1" spans="1:27" ht="26.25" customHeight="1">
      <c r="A1" s="1" t="s">
        <v>202</v>
      </c>
      <c r="B1" s="710"/>
      <c r="C1" s="710"/>
      <c r="D1" s="710"/>
      <c r="E1" s="710"/>
      <c r="F1" s="710"/>
      <c r="G1" s="710"/>
      <c r="H1" s="711"/>
      <c r="I1" s="2" t="s">
        <v>203</v>
      </c>
      <c r="J1" s="19" t="s">
        <v>203</v>
      </c>
      <c r="K1" s="733"/>
      <c r="L1" s="733"/>
      <c r="M1" s="733"/>
      <c r="N1" s="733"/>
      <c r="O1" s="733"/>
      <c r="P1" s="733"/>
      <c r="Q1" s="733"/>
      <c r="R1" s="2" t="s">
        <v>287</v>
      </c>
      <c r="S1" s="202"/>
      <c r="T1" s="734"/>
      <c r="U1" s="734"/>
      <c r="V1" s="734"/>
      <c r="W1" s="734"/>
      <c r="X1" s="735"/>
      <c r="Y1" s="112" t="s">
        <v>288</v>
      </c>
      <c r="Z1" s="112"/>
      <c r="AA1" s="148"/>
    </row>
    <row r="2" spans="1:27" ht="26.25" customHeight="1">
      <c r="A2" s="7"/>
      <c r="B2" s="712"/>
      <c r="C2" s="712"/>
      <c r="D2" s="712"/>
      <c r="E2" s="712"/>
      <c r="F2" s="712"/>
      <c r="G2" s="712"/>
      <c r="H2" s="713"/>
      <c r="I2" s="2" t="s">
        <v>204</v>
      </c>
      <c r="J2" s="19" t="s">
        <v>204</v>
      </c>
      <c r="K2" s="733"/>
      <c r="L2" s="733"/>
      <c r="M2" s="733"/>
      <c r="N2" s="733"/>
      <c r="O2" s="733"/>
      <c r="P2" s="733"/>
      <c r="Q2" s="733"/>
      <c r="R2" s="2" t="s">
        <v>205</v>
      </c>
      <c r="S2" s="202"/>
      <c r="T2" s="739">
        <f>F21+H21+M21+R21+W21+F29+H29+M29+W29+F39+H39+M39</f>
        <v>0</v>
      </c>
      <c r="U2" s="739"/>
      <c r="V2" s="739"/>
      <c r="W2" s="739"/>
      <c r="X2" s="535" t="s">
        <v>0</v>
      </c>
      <c r="Y2" s="736"/>
      <c r="Z2" s="737"/>
      <c r="AA2" s="738"/>
    </row>
    <row r="3" spans="3:15" ht="24" customHeight="1">
      <c r="C3" s="22" t="s">
        <v>427</v>
      </c>
      <c r="D3" s="22"/>
      <c r="E3" s="22"/>
      <c r="F3" s="22"/>
      <c r="G3" s="23"/>
      <c r="H3" s="119"/>
      <c r="J3" s="24"/>
      <c r="K3" s="25" t="s">
        <v>3</v>
      </c>
      <c r="L3" s="696">
        <f>E21+G21+L21+Q21+V21</f>
        <v>30750</v>
      </c>
      <c r="M3" s="696"/>
      <c r="N3" s="302"/>
      <c r="O3" s="26" t="s">
        <v>0</v>
      </c>
    </row>
    <row r="4" spans="1:27" s="192" customFormat="1" ht="13.5" customHeight="1">
      <c r="A4" s="291" t="s">
        <v>2</v>
      </c>
      <c r="B4" s="678" t="s">
        <v>1</v>
      </c>
      <c r="C4" s="679"/>
      <c r="D4" s="679"/>
      <c r="E4" s="679"/>
      <c r="F4" s="358" t="s">
        <v>357</v>
      </c>
      <c r="G4" s="145"/>
      <c r="H4" s="359"/>
      <c r="I4" s="697" t="s">
        <v>4</v>
      </c>
      <c r="J4" s="697"/>
      <c r="K4" s="697"/>
      <c r="L4" s="697"/>
      <c r="M4" s="358" t="s">
        <v>357</v>
      </c>
      <c r="N4" s="704" t="s">
        <v>5</v>
      </c>
      <c r="O4" s="697"/>
      <c r="P4" s="697"/>
      <c r="Q4" s="697"/>
      <c r="R4" s="358" t="s">
        <v>357</v>
      </c>
      <c r="S4" s="704" t="s">
        <v>6</v>
      </c>
      <c r="T4" s="697"/>
      <c r="U4" s="697"/>
      <c r="V4" s="697"/>
      <c r="W4" s="358" t="s">
        <v>357</v>
      </c>
      <c r="X4" s="697"/>
      <c r="Y4" s="697"/>
      <c r="Z4" s="697"/>
      <c r="AA4" s="716"/>
    </row>
    <row r="5" spans="1:27" ht="13.5" customHeight="1">
      <c r="A5" s="27"/>
      <c r="B5" s="157"/>
      <c r="C5" s="230" t="s">
        <v>450</v>
      </c>
      <c r="D5" s="644" t="s">
        <v>481</v>
      </c>
      <c r="E5" s="30">
        <v>2700</v>
      </c>
      <c r="F5" s="492"/>
      <c r="G5" s="325"/>
      <c r="H5" s="496"/>
      <c r="I5" s="31"/>
      <c r="J5" s="230" t="s">
        <v>152</v>
      </c>
      <c r="K5" s="29" t="s">
        <v>372</v>
      </c>
      <c r="L5" s="30">
        <v>400</v>
      </c>
      <c r="M5" s="496"/>
      <c r="N5" s="309"/>
      <c r="O5" s="230" t="s">
        <v>153</v>
      </c>
      <c r="P5" s="29" t="s">
        <v>372</v>
      </c>
      <c r="Q5" s="30">
        <v>1000</v>
      </c>
      <c r="R5" s="496"/>
      <c r="S5" s="199"/>
      <c r="T5" s="230" t="s">
        <v>152</v>
      </c>
      <c r="U5" s="29"/>
      <c r="V5" s="30">
        <v>400</v>
      </c>
      <c r="W5" s="496"/>
      <c r="X5" s="748" t="s">
        <v>502</v>
      </c>
      <c r="Y5" s="749"/>
      <c r="Z5" s="749"/>
      <c r="AA5" s="750"/>
    </row>
    <row r="6" spans="1:27" ht="13.5" customHeight="1">
      <c r="A6" s="32"/>
      <c r="B6" s="158"/>
      <c r="C6" s="43" t="s">
        <v>31</v>
      </c>
      <c r="D6" s="115" t="s">
        <v>366</v>
      </c>
      <c r="E6" s="34">
        <v>1250</v>
      </c>
      <c r="F6" s="493"/>
      <c r="G6" s="327"/>
      <c r="H6" s="497"/>
      <c r="I6" s="35"/>
      <c r="J6" s="43" t="s">
        <v>35</v>
      </c>
      <c r="K6" s="33" t="s">
        <v>372</v>
      </c>
      <c r="L6" s="34">
        <v>1050</v>
      </c>
      <c r="M6" s="497"/>
      <c r="N6" s="310"/>
      <c r="O6" s="43" t="s">
        <v>35</v>
      </c>
      <c r="P6" s="33" t="s">
        <v>372</v>
      </c>
      <c r="Q6" s="34">
        <v>250</v>
      </c>
      <c r="R6" s="497"/>
      <c r="S6" s="193"/>
      <c r="T6" s="43" t="s">
        <v>379</v>
      </c>
      <c r="U6" s="33"/>
      <c r="V6" s="34">
        <v>350</v>
      </c>
      <c r="W6" s="497"/>
      <c r="X6" s="740" t="s">
        <v>524</v>
      </c>
      <c r="Y6" s="741"/>
      <c r="Z6" s="741"/>
      <c r="AA6" s="742"/>
    </row>
    <row r="7" spans="1:27" ht="13.5" customHeight="1">
      <c r="A7" s="592" t="s">
        <v>506</v>
      </c>
      <c r="B7" s="193" t="s">
        <v>457</v>
      </c>
      <c r="C7" s="43" t="s">
        <v>32</v>
      </c>
      <c r="D7" s="115" t="s">
        <v>481</v>
      </c>
      <c r="E7" s="34">
        <v>1850</v>
      </c>
      <c r="F7" s="493"/>
      <c r="G7" s="327"/>
      <c r="H7" s="497"/>
      <c r="I7" s="35"/>
      <c r="J7" s="43" t="s">
        <v>33</v>
      </c>
      <c r="K7" s="33" t="s">
        <v>372</v>
      </c>
      <c r="L7" s="34">
        <v>600</v>
      </c>
      <c r="M7" s="497"/>
      <c r="N7" s="310"/>
      <c r="O7" s="43" t="s">
        <v>401</v>
      </c>
      <c r="P7" s="33">
        <v>0</v>
      </c>
      <c r="Q7" s="34">
        <v>50</v>
      </c>
      <c r="R7" s="497"/>
      <c r="S7" s="193"/>
      <c r="T7" s="43"/>
      <c r="U7" s="33"/>
      <c r="V7" s="34"/>
      <c r="W7" s="328"/>
      <c r="X7" s="740" t="s">
        <v>532</v>
      </c>
      <c r="Y7" s="741"/>
      <c r="Z7" s="741"/>
      <c r="AA7" s="742"/>
    </row>
    <row r="8" spans="1:27" ht="13.5" customHeight="1">
      <c r="A8" s="593" t="s">
        <v>460</v>
      </c>
      <c r="B8" s="194" t="s">
        <v>458</v>
      </c>
      <c r="C8" s="18" t="s">
        <v>377</v>
      </c>
      <c r="D8" s="115" t="s">
        <v>366</v>
      </c>
      <c r="E8" s="34">
        <v>1300</v>
      </c>
      <c r="F8" s="493"/>
      <c r="G8" s="327"/>
      <c r="H8" s="497"/>
      <c r="I8" s="35"/>
      <c r="J8" s="43" t="s">
        <v>30</v>
      </c>
      <c r="K8" s="33"/>
      <c r="L8" s="34">
        <v>350</v>
      </c>
      <c r="M8" s="328"/>
      <c r="N8" s="310"/>
      <c r="O8" s="43" t="s">
        <v>32</v>
      </c>
      <c r="P8" s="545"/>
      <c r="Q8" s="34">
        <v>100</v>
      </c>
      <c r="R8" s="497"/>
      <c r="S8" s="193"/>
      <c r="T8" s="43"/>
      <c r="U8" s="33"/>
      <c r="V8" s="34"/>
      <c r="W8" s="328"/>
      <c r="X8" s="723" t="s">
        <v>504</v>
      </c>
      <c r="Y8" s="743"/>
      <c r="Z8" s="743"/>
      <c r="AA8" s="744"/>
    </row>
    <row r="9" spans="1:27" ht="13.5" customHeight="1">
      <c r="A9" s="32"/>
      <c r="B9" s="357"/>
      <c r="C9" s="18" t="s">
        <v>378</v>
      </c>
      <c r="D9" s="646" t="s">
        <v>482</v>
      </c>
      <c r="E9" s="34">
        <v>1750</v>
      </c>
      <c r="F9" s="493"/>
      <c r="G9" s="327"/>
      <c r="H9" s="497"/>
      <c r="I9" s="35"/>
      <c r="J9" s="43" t="s">
        <v>192</v>
      </c>
      <c r="K9" s="33" t="s">
        <v>372</v>
      </c>
      <c r="L9" s="34">
        <v>250</v>
      </c>
      <c r="M9" s="328"/>
      <c r="N9" s="310"/>
      <c r="O9" s="43"/>
      <c r="P9" s="33"/>
      <c r="Q9" s="34"/>
      <c r="R9" s="328"/>
      <c r="S9" s="193"/>
      <c r="T9" s="43"/>
      <c r="U9" s="33"/>
      <c r="V9" s="34"/>
      <c r="W9" s="328"/>
      <c r="X9" s="596" t="s">
        <v>533</v>
      </c>
      <c r="Y9" s="597"/>
      <c r="Z9" s="597"/>
      <c r="AA9" s="598"/>
    </row>
    <row r="10" spans="1:27" ht="13.5" customHeight="1">
      <c r="A10" s="32"/>
      <c r="B10" s="194"/>
      <c r="C10" s="18" t="s">
        <v>33</v>
      </c>
      <c r="D10" s="115" t="s">
        <v>481</v>
      </c>
      <c r="E10" s="34">
        <v>2700</v>
      </c>
      <c r="F10" s="493"/>
      <c r="G10" s="327"/>
      <c r="H10" s="497"/>
      <c r="I10" s="35"/>
      <c r="J10" s="43"/>
      <c r="K10" s="33"/>
      <c r="L10" s="34"/>
      <c r="M10" s="328"/>
      <c r="N10" s="310"/>
      <c r="O10" s="43"/>
      <c r="P10" s="33"/>
      <c r="Q10" s="34"/>
      <c r="R10" s="328"/>
      <c r="S10" s="193"/>
      <c r="T10" s="43"/>
      <c r="U10" s="33"/>
      <c r="V10" s="34"/>
      <c r="W10" s="328"/>
      <c r="X10" s="596" t="s">
        <v>505</v>
      </c>
      <c r="Y10" s="597"/>
      <c r="Z10" s="597"/>
      <c r="AA10" s="598"/>
    </row>
    <row r="11" spans="1:27" ht="13.5" customHeight="1">
      <c r="A11" s="32"/>
      <c r="B11" s="158"/>
      <c r="C11" s="18" t="s">
        <v>34</v>
      </c>
      <c r="D11" s="115" t="s">
        <v>481</v>
      </c>
      <c r="E11" s="34">
        <v>3450</v>
      </c>
      <c r="F11" s="493"/>
      <c r="G11" s="327"/>
      <c r="H11" s="497"/>
      <c r="I11" s="35"/>
      <c r="J11" s="43"/>
      <c r="K11" s="33"/>
      <c r="L11" s="34"/>
      <c r="M11" s="328"/>
      <c r="N11" s="310"/>
      <c r="O11" s="43"/>
      <c r="P11" s="33"/>
      <c r="Q11" s="34"/>
      <c r="R11" s="328"/>
      <c r="S11" s="193"/>
      <c r="T11" s="43"/>
      <c r="U11" s="33"/>
      <c r="V11" s="34"/>
      <c r="W11" s="328"/>
      <c r="X11" s="568"/>
      <c r="Y11" s="4"/>
      <c r="Z11" s="4"/>
      <c r="AA11" s="83"/>
    </row>
    <row r="12" spans="1:27" ht="13.5" customHeight="1">
      <c r="A12" s="32"/>
      <c r="B12" s="158"/>
      <c r="C12" s="249" t="s">
        <v>451</v>
      </c>
      <c r="D12" s="115" t="s">
        <v>509</v>
      </c>
      <c r="E12" s="34">
        <v>1600</v>
      </c>
      <c r="F12" s="493"/>
      <c r="G12" s="327"/>
      <c r="H12" s="497"/>
      <c r="I12" s="35"/>
      <c r="J12" s="43"/>
      <c r="K12" s="33"/>
      <c r="L12" s="34"/>
      <c r="M12" s="328"/>
      <c r="N12" s="310"/>
      <c r="O12" s="43"/>
      <c r="P12" s="33"/>
      <c r="Q12" s="34"/>
      <c r="R12" s="328"/>
      <c r="S12" s="193"/>
      <c r="T12" s="43"/>
      <c r="U12" s="33"/>
      <c r="V12" s="34"/>
      <c r="W12" s="328"/>
      <c r="X12" s="751"/>
      <c r="Y12" s="752"/>
      <c r="Z12" s="752"/>
      <c r="AA12" s="753"/>
    </row>
    <row r="13" spans="1:27" ht="13.5" customHeight="1">
      <c r="A13" s="32"/>
      <c r="B13" s="158"/>
      <c r="C13" s="43" t="s">
        <v>35</v>
      </c>
      <c r="D13" s="115" t="s">
        <v>366</v>
      </c>
      <c r="E13" s="34">
        <v>1750</v>
      </c>
      <c r="F13" s="493"/>
      <c r="G13" s="327"/>
      <c r="H13" s="497"/>
      <c r="I13" s="35"/>
      <c r="J13" s="43"/>
      <c r="K13" s="33"/>
      <c r="L13" s="34"/>
      <c r="M13" s="328"/>
      <c r="N13" s="311"/>
      <c r="O13" s="269"/>
      <c r="P13" s="33"/>
      <c r="Q13" s="34"/>
      <c r="R13" s="328"/>
      <c r="S13" s="193"/>
      <c r="T13" s="43"/>
      <c r="U13" s="33"/>
      <c r="V13" s="34"/>
      <c r="W13" s="328"/>
      <c r="X13" s="745" t="s">
        <v>503</v>
      </c>
      <c r="Y13" s="754"/>
      <c r="Z13" s="754"/>
      <c r="AA13" s="755"/>
    </row>
    <row r="14" spans="1:27" ht="13.5" customHeight="1">
      <c r="A14" s="44"/>
      <c r="B14" s="161"/>
      <c r="C14" s="249" t="s">
        <v>452</v>
      </c>
      <c r="D14" s="646" t="s">
        <v>493</v>
      </c>
      <c r="E14" s="47">
        <v>1450</v>
      </c>
      <c r="F14" s="502"/>
      <c r="G14" s="327"/>
      <c r="H14" s="497"/>
      <c r="I14" s="35"/>
      <c r="J14" s="43"/>
      <c r="K14" s="33"/>
      <c r="L14" s="34"/>
      <c r="M14" s="328"/>
      <c r="N14" s="310"/>
      <c r="O14" s="43"/>
      <c r="P14" s="33"/>
      <c r="Q14" s="34"/>
      <c r="R14" s="328"/>
      <c r="S14" s="193"/>
      <c r="T14" s="43"/>
      <c r="U14" s="33"/>
      <c r="V14" s="34"/>
      <c r="W14" s="328"/>
      <c r="X14" s="745"/>
      <c r="Y14" s="754"/>
      <c r="Z14" s="754"/>
      <c r="AA14" s="755"/>
    </row>
    <row r="15" spans="1:27" ht="13.5" customHeight="1">
      <c r="A15" s="159"/>
      <c r="B15" s="158"/>
      <c r="C15" s="43" t="s">
        <v>30</v>
      </c>
      <c r="D15" s="50" t="s">
        <v>367</v>
      </c>
      <c r="E15" s="34">
        <v>1750</v>
      </c>
      <c r="F15" s="493"/>
      <c r="G15" s="329"/>
      <c r="H15" s="503"/>
      <c r="I15" s="48"/>
      <c r="J15" s="242"/>
      <c r="K15" s="46"/>
      <c r="L15" s="47"/>
      <c r="M15" s="258"/>
      <c r="N15" s="312"/>
      <c r="O15" s="242"/>
      <c r="P15" s="46"/>
      <c r="Q15" s="47"/>
      <c r="R15" s="258"/>
      <c r="S15" s="270"/>
      <c r="T15" s="242"/>
      <c r="U15" s="46"/>
      <c r="V15" s="47"/>
      <c r="W15" s="258"/>
      <c r="X15" s="319"/>
      <c r="Y15" s="58"/>
      <c r="Z15" s="58"/>
      <c r="AA15" s="61"/>
    </row>
    <row r="16" spans="1:27" s="4" customFormat="1" ht="13.5" customHeight="1">
      <c r="A16" s="593" t="s">
        <v>465</v>
      </c>
      <c r="B16" s="158" t="s">
        <v>459</v>
      </c>
      <c r="C16" s="249" t="s">
        <v>453</v>
      </c>
      <c r="D16" s="646" t="s">
        <v>482</v>
      </c>
      <c r="E16" s="34">
        <v>1500</v>
      </c>
      <c r="F16" s="493"/>
      <c r="G16" s="327"/>
      <c r="H16" s="497"/>
      <c r="I16" s="35"/>
      <c r="J16" s="43"/>
      <c r="K16" s="33"/>
      <c r="L16" s="34"/>
      <c r="M16" s="328"/>
      <c r="N16" s="310"/>
      <c r="O16" s="43"/>
      <c r="P16" s="33"/>
      <c r="Q16" s="34"/>
      <c r="R16" s="328"/>
      <c r="S16" s="193"/>
      <c r="T16" s="43"/>
      <c r="U16" s="33"/>
      <c r="V16" s="34"/>
      <c r="W16" s="328"/>
      <c r="X16" s="319"/>
      <c r="Y16" s="322"/>
      <c r="Z16" s="58"/>
      <c r="AA16" s="61"/>
    </row>
    <row r="17" spans="1:27" s="4" customFormat="1" ht="13.5" customHeight="1">
      <c r="A17" s="149"/>
      <c r="B17" s="356"/>
      <c r="C17" s="43" t="s">
        <v>422</v>
      </c>
      <c r="D17" s="646" t="s">
        <v>482</v>
      </c>
      <c r="E17" s="34">
        <v>2900</v>
      </c>
      <c r="F17" s="493"/>
      <c r="G17" s="327"/>
      <c r="H17" s="497"/>
      <c r="I17" s="35"/>
      <c r="J17" s="43"/>
      <c r="K17" s="33"/>
      <c r="L17" s="34"/>
      <c r="M17" s="497"/>
      <c r="N17" s="310"/>
      <c r="O17" s="43"/>
      <c r="P17" s="33"/>
      <c r="Q17" s="34"/>
      <c r="R17" s="497"/>
      <c r="S17" s="193"/>
      <c r="T17" s="43"/>
      <c r="U17" s="33"/>
      <c r="V17" s="34"/>
      <c r="W17" s="328"/>
      <c r="X17" s="321"/>
      <c r="Y17" s="51"/>
      <c r="Z17" s="51"/>
      <c r="AA17" s="52"/>
    </row>
    <row r="18" spans="1:27" s="4" customFormat="1" ht="13.5" customHeight="1">
      <c r="A18" s="149"/>
      <c r="B18" s="195"/>
      <c r="C18" s="18"/>
      <c r="D18" s="33"/>
      <c r="E18" s="34"/>
      <c r="F18" s="493"/>
      <c r="G18" s="327"/>
      <c r="H18" s="497"/>
      <c r="I18" s="35"/>
      <c r="J18" s="43"/>
      <c r="K18" s="33"/>
      <c r="L18" s="34"/>
      <c r="M18" s="328"/>
      <c r="N18" s="310"/>
      <c r="O18" s="43"/>
      <c r="P18" s="33"/>
      <c r="Q18" s="34"/>
      <c r="R18" s="328"/>
      <c r="S18" s="193"/>
      <c r="T18" s="43"/>
      <c r="U18" s="33"/>
      <c r="V18" s="34"/>
      <c r="W18" s="328"/>
      <c r="X18" s="745"/>
      <c r="Y18" s="746"/>
      <c r="Z18" s="746"/>
      <c r="AA18" s="747"/>
    </row>
    <row r="19" spans="1:27" s="4" customFormat="1" ht="13.5" customHeight="1">
      <c r="A19" s="149"/>
      <c r="B19" s="195"/>
      <c r="C19" s="18"/>
      <c r="D19" s="33"/>
      <c r="E19" s="34"/>
      <c r="F19" s="493"/>
      <c r="G19" s="327"/>
      <c r="H19" s="497"/>
      <c r="I19" s="35"/>
      <c r="J19" s="43"/>
      <c r="K19" s="33"/>
      <c r="L19" s="34"/>
      <c r="M19" s="497"/>
      <c r="N19" s="310"/>
      <c r="O19" s="43"/>
      <c r="P19" s="33"/>
      <c r="Q19" s="34"/>
      <c r="R19" s="328"/>
      <c r="S19" s="193"/>
      <c r="T19" s="43"/>
      <c r="U19" s="33"/>
      <c r="V19" s="34"/>
      <c r="W19" s="328"/>
      <c r="X19" s="319"/>
      <c r="Y19" s="51"/>
      <c r="Z19" s="51"/>
      <c r="AA19" s="52"/>
    </row>
    <row r="20" spans="1:27" s="4" customFormat="1" ht="13.5" customHeight="1">
      <c r="A20" s="149"/>
      <c r="B20" s="195"/>
      <c r="C20" s="18"/>
      <c r="D20" s="33"/>
      <c r="E20" s="34"/>
      <c r="F20" s="493"/>
      <c r="G20" s="327"/>
      <c r="H20" s="497"/>
      <c r="I20" s="35"/>
      <c r="J20" s="43"/>
      <c r="K20" s="33"/>
      <c r="L20" s="34"/>
      <c r="M20" s="328"/>
      <c r="N20" s="310"/>
      <c r="O20" s="43"/>
      <c r="P20" s="33"/>
      <c r="Q20" s="34"/>
      <c r="R20" s="328"/>
      <c r="S20" s="193"/>
      <c r="T20" s="43"/>
      <c r="U20" s="33"/>
      <c r="V20" s="34"/>
      <c r="W20" s="328"/>
      <c r="X20" s="566"/>
      <c r="Y20" s="323"/>
      <c r="Z20" s="323"/>
      <c r="AA20" s="324"/>
    </row>
    <row r="21" spans="1:27" s="77" customFormat="1" ht="13.5" customHeight="1">
      <c r="A21" s="62"/>
      <c r="B21" s="62"/>
      <c r="C21" s="155" t="str">
        <f>CONCATENATE(FIXED(COUNTA(C5:C20),0,0),"　店")</f>
        <v>13　店</v>
      </c>
      <c r="D21" s="156"/>
      <c r="E21" s="93">
        <f>SUM(E5:E20)</f>
        <v>25950</v>
      </c>
      <c r="F21" s="118">
        <f>SUM(F5:F20)</f>
        <v>0</v>
      </c>
      <c r="G21" s="315"/>
      <c r="H21" s="245"/>
      <c r="I21" s="63"/>
      <c r="J21" s="155" t="str">
        <f>CONCATENATE(FIXED(COUNTA(J5:J20),0,0),"　店")</f>
        <v>5　店</v>
      </c>
      <c r="K21" s="156"/>
      <c r="L21" s="93">
        <f>SUM(L5:L20)</f>
        <v>2650</v>
      </c>
      <c r="M21" s="245">
        <f>SUM(M5:M20)</f>
        <v>0</v>
      </c>
      <c r="N21" s="313"/>
      <c r="O21" s="155" t="str">
        <f>CONCATENATE(FIXED(COUNTA(O5:O20),0,0),"　店")</f>
        <v>4　店</v>
      </c>
      <c r="P21" s="156"/>
      <c r="Q21" s="93">
        <f>SUM(Q5:Q20)</f>
        <v>1400</v>
      </c>
      <c r="R21" s="245">
        <f>SUM(R5:R20)</f>
        <v>0</v>
      </c>
      <c r="S21" s="267"/>
      <c r="T21" s="155" t="str">
        <f>CONCATENATE(FIXED(COUNTA(T5:T20),0,0),"　店")</f>
        <v>2　店</v>
      </c>
      <c r="U21" s="156"/>
      <c r="V21" s="93">
        <f>SUM(V5:V20)</f>
        <v>750</v>
      </c>
      <c r="W21" s="245">
        <f>SUM(W5:W20)</f>
        <v>0</v>
      </c>
      <c r="X21" s="567"/>
      <c r="Y21" s="187"/>
      <c r="Z21" s="187"/>
      <c r="AA21" s="100"/>
    </row>
    <row r="22" spans="3:27" ht="24" customHeight="1">
      <c r="C22" s="22" t="s">
        <v>428</v>
      </c>
      <c r="D22" s="22"/>
      <c r="E22" s="22"/>
      <c r="F22" s="22"/>
      <c r="G22" s="23"/>
      <c r="H22" s="119"/>
      <c r="J22" s="24"/>
      <c r="K22" s="25" t="s">
        <v>3</v>
      </c>
      <c r="L22" s="696">
        <f>E29+G29+L29+Q29+V29</f>
        <v>14750</v>
      </c>
      <c r="M22" s="696"/>
      <c r="N22" s="302"/>
      <c r="O22" s="26" t="s">
        <v>0</v>
      </c>
      <c r="X22" s="317"/>
      <c r="Y22" s="317"/>
      <c r="Z22" s="317"/>
      <c r="AA22" s="317"/>
    </row>
    <row r="23" spans="1:27" s="192" customFormat="1" ht="13.5" customHeight="1">
      <c r="A23" s="291" t="s">
        <v>2</v>
      </c>
      <c r="B23" s="678" t="s">
        <v>1</v>
      </c>
      <c r="C23" s="679"/>
      <c r="D23" s="679"/>
      <c r="E23" s="679"/>
      <c r="F23" s="358" t="s">
        <v>357</v>
      </c>
      <c r="G23" s="145"/>
      <c r="H23" s="359"/>
      <c r="I23" s="697" t="s">
        <v>4</v>
      </c>
      <c r="J23" s="697"/>
      <c r="K23" s="697"/>
      <c r="L23" s="762"/>
      <c r="M23" s="358" t="s">
        <v>357</v>
      </c>
      <c r="N23" s="704" t="s">
        <v>5</v>
      </c>
      <c r="O23" s="697"/>
      <c r="P23" s="697"/>
      <c r="Q23" s="697"/>
      <c r="R23" s="358" t="s">
        <v>357</v>
      </c>
      <c r="S23" s="704" t="s">
        <v>6</v>
      </c>
      <c r="T23" s="697"/>
      <c r="U23" s="697"/>
      <c r="V23" s="697"/>
      <c r="W23" s="358" t="s">
        <v>357</v>
      </c>
      <c r="X23" s="730"/>
      <c r="Y23" s="730"/>
      <c r="Z23" s="730"/>
      <c r="AA23" s="731"/>
    </row>
    <row r="24" spans="1:27" ht="13.5" customHeight="1">
      <c r="A24" s="27"/>
      <c r="B24" s="157"/>
      <c r="C24" s="28" t="s">
        <v>380</v>
      </c>
      <c r="D24" s="645" t="s">
        <v>367</v>
      </c>
      <c r="E24" s="30">
        <v>5150</v>
      </c>
      <c r="F24" s="492"/>
      <c r="G24" s="325"/>
      <c r="H24" s="496"/>
      <c r="I24" s="31"/>
      <c r="J24" s="230" t="s">
        <v>151</v>
      </c>
      <c r="K24" s="29" t="s">
        <v>372</v>
      </c>
      <c r="L24" s="30">
        <v>1250</v>
      </c>
      <c r="M24" s="496"/>
      <c r="N24" s="309"/>
      <c r="O24" s="230"/>
      <c r="P24" s="29"/>
      <c r="Q24" s="228"/>
      <c r="R24" s="173"/>
      <c r="S24" s="199"/>
      <c r="T24" s="230" t="s">
        <v>151</v>
      </c>
      <c r="U24" s="29" t="s">
        <v>372</v>
      </c>
      <c r="V24" s="30">
        <v>850</v>
      </c>
      <c r="W24" s="496"/>
      <c r="X24" s="749" t="s">
        <v>386</v>
      </c>
      <c r="Y24" s="758"/>
      <c r="Z24" s="758"/>
      <c r="AA24" s="759"/>
    </row>
    <row r="25" spans="1:27" ht="13.5" customHeight="1">
      <c r="A25" s="756" t="s">
        <v>462</v>
      </c>
      <c r="B25" s="356" t="s">
        <v>289</v>
      </c>
      <c r="C25" s="18" t="s">
        <v>381</v>
      </c>
      <c r="D25" s="646" t="s">
        <v>480</v>
      </c>
      <c r="E25" s="34">
        <v>1450</v>
      </c>
      <c r="F25" s="493"/>
      <c r="G25" s="327"/>
      <c r="H25" s="497"/>
      <c r="I25" s="35"/>
      <c r="J25" s="43"/>
      <c r="K25" s="33"/>
      <c r="L25" s="34"/>
      <c r="M25" s="328"/>
      <c r="N25" s="310"/>
      <c r="O25" s="271"/>
      <c r="P25" s="33"/>
      <c r="Q25" s="235"/>
      <c r="R25" s="175"/>
      <c r="S25" s="193"/>
      <c r="T25" s="43" t="s">
        <v>385</v>
      </c>
      <c r="U25" s="33" t="s">
        <v>372</v>
      </c>
      <c r="V25" s="34">
        <v>50</v>
      </c>
      <c r="W25" s="497"/>
      <c r="X25" s="760" t="s">
        <v>534</v>
      </c>
      <c r="Y25" s="760"/>
      <c r="Z25" s="760"/>
      <c r="AA25" s="761"/>
    </row>
    <row r="26" spans="1:27" ht="13.5" customHeight="1">
      <c r="A26" s="757"/>
      <c r="B26" s="193" t="s">
        <v>382</v>
      </c>
      <c r="C26" s="18" t="s">
        <v>383</v>
      </c>
      <c r="D26" s="646" t="s">
        <v>480</v>
      </c>
      <c r="E26" s="34">
        <v>2100</v>
      </c>
      <c r="F26" s="493"/>
      <c r="G26" s="327"/>
      <c r="H26" s="497"/>
      <c r="I26" s="35"/>
      <c r="J26" s="43"/>
      <c r="K26" s="33"/>
      <c r="L26" s="34"/>
      <c r="M26" s="328"/>
      <c r="N26" s="310"/>
      <c r="O26" s="271"/>
      <c r="P26" s="33"/>
      <c r="Q26" s="235"/>
      <c r="R26" s="175"/>
      <c r="S26" s="193"/>
      <c r="T26" s="43"/>
      <c r="U26" s="33"/>
      <c r="V26" s="34"/>
      <c r="W26" s="328"/>
      <c r="X26" s="720" t="s">
        <v>507</v>
      </c>
      <c r="Y26" s="721"/>
      <c r="Z26" s="721"/>
      <c r="AA26" s="722"/>
    </row>
    <row r="27" spans="1:27" ht="13.5" customHeight="1">
      <c r="A27" s="32"/>
      <c r="B27" s="158"/>
      <c r="C27" s="18" t="s">
        <v>384</v>
      </c>
      <c r="D27" s="646" t="s">
        <v>480</v>
      </c>
      <c r="E27" s="34">
        <v>2800</v>
      </c>
      <c r="F27" s="493"/>
      <c r="G27" s="327"/>
      <c r="H27" s="497"/>
      <c r="I27" s="35"/>
      <c r="J27" s="43"/>
      <c r="K27" s="33"/>
      <c r="L27" s="34"/>
      <c r="M27" s="328"/>
      <c r="N27" s="310"/>
      <c r="O27" s="43"/>
      <c r="P27" s="33"/>
      <c r="Q27" s="235"/>
      <c r="R27" s="175"/>
      <c r="S27" s="193"/>
      <c r="T27" s="43"/>
      <c r="U27" s="33"/>
      <c r="V27" s="34"/>
      <c r="W27" s="328"/>
      <c r="X27" s="720" t="s">
        <v>535</v>
      </c>
      <c r="Y27" s="721"/>
      <c r="Z27" s="721"/>
      <c r="AA27" s="722"/>
    </row>
    <row r="28" spans="1:27" ht="13.5" customHeight="1">
      <c r="A28" s="593" t="s">
        <v>461</v>
      </c>
      <c r="B28" s="194" t="s">
        <v>376</v>
      </c>
      <c r="C28" s="18" t="s">
        <v>36</v>
      </c>
      <c r="D28" s="50" t="s">
        <v>367</v>
      </c>
      <c r="E28" s="34">
        <v>1100</v>
      </c>
      <c r="F28" s="493"/>
      <c r="G28" s="327"/>
      <c r="H28" s="497"/>
      <c r="I28" s="35"/>
      <c r="J28" s="43"/>
      <c r="K28" s="33"/>
      <c r="L28" s="34"/>
      <c r="M28" s="328"/>
      <c r="N28" s="311"/>
      <c r="O28" s="43"/>
      <c r="P28" s="85"/>
      <c r="Q28" s="235"/>
      <c r="R28" s="175"/>
      <c r="S28" s="193"/>
      <c r="T28" s="43"/>
      <c r="U28" s="33"/>
      <c r="V28" s="34"/>
      <c r="W28" s="328"/>
      <c r="X28" s="723" t="s">
        <v>508</v>
      </c>
      <c r="Y28" s="724"/>
      <c r="Z28" s="724"/>
      <c r="AA28" s="725"/>
    </row>
    <row r="29" spans="1:27" ht="13.5" customHeight="1">
      <c r="A29" s="62"/>
      <c r="B29" s="62"/>
      <c r="C29" s="155" t="str">
        <f>CONCATENATE(FIXED(COUNTA(C24:C28),0,0),"　店")</f>
        <v>5　店</v>
      </c>
      <c r="D29" s="156"/>
      <c r="E29" s="93">
        <f>SUM(E24:E28)</f>
        <v>12600</v>
      </c>
      <c r="F29" s="118">
        <f>SUM(F24:F28)</f>
        <v>0</v>
      </c>
      <c r="G29" s="315"/>
      <c r="H29" s="245"/>
      <c r="I29" s="63"/>
      <c r="J29" s="155" t="str">
        <f>CONCATENATE(FIXED(COUNTA(J24:J28),0,0),"　店")</f>
        <v>1　店</v>
      </c>
      <c r="K29" s="156"/>
      <c r="L29" s="93">
        <f>SUM(L24:L28)</f>
        <v>1250</v>
      </c>
      <c r="M29" s="245">
        <f>SUM(M24:M28)</f>
        <v>0</v>
      </c>
      <c r="N29" s="313"/>
      <c r="O29" s="155"/>
      <c r="P29" s="156"/>
      <c r="Q29" s="244"/>
      <c r="R29" s="245"/>
      <c r="S29" s="267"/>
      <c r="T29" s="155" t="str">
        <f>CONCATENATE(FIXED(COUNTA(T24:T28),0,0),"　店")</f>
        <v>2　店</v>
      </c>
      <c r="U29" s="156"/>
      <c r="V29" s="93">
        <f>SUM(V24:V28)</f>
        <v>900</v>
      </c>
      <c r="W29" s="245">
        <f>SUM(W24:W28)</f>
        <v>0</v>
      </c>
      <c r="X29" s="717"/>
      <c r="Y29" s="718"/>
      <c r="Z29" s="718"/>
      <c r="AA29" s="719"/>
    </row>
    <row r="30" spans="3:27" ht="23.25" customHeight="1">
      <c r="C30" s="22" t="s">
        <v>429</v>
      </c>
      <c r="D30" s="22"/>
      <c r="E30" s="22"/>
      <c r="F30" s="22"/>
      <c r="G30" s="23"/>
      <c r="H30" s="119"/>
      <c r="J30" s="24"/>
      <c r="K30" s="25" t="s">
        <v>3</v>
      </c>
      <c r="L30" s="696">
        <f>E39+G39+L39+R39+W39</f>
        <v>11850</v>
      </c>
      <c r="M30" s="696"/>
      <c r="N30" s="302"/>
      <c r="O30" s="26" t="s">
        <v>0</v>
      </c>
      <c r="P30" s="26"/>
      <c r="R30" s="6"/>
      <c r="S30" s="121"/>
      <c r="T30" s="200"/>
      <c r="W30" s="6"/>
      <c r="X30" s="732"/>
      <c r="Y30" s="732"/>
      <c r="Z30" s="732"/>
      <c r="AA30" s="732"/>
    </row>
    <row r="31" spans="1:27" s="192" customFormat="1" ht="13.5" customHeight="1">
      <c r="A31" s="291" t="s">
        <v>2</v>
      </c>
      <c r="B31" s="678" t="s">
        <v>1</v>
      </c>
      <c r="C31" s="679"/>
      <c r="D31" s="679"/>
      <c r="E31" s="679"/>
      <c r="F31" s="358" t="s">
        <v>357</v>
      </c>
      <c r="G31" s="145"/>
      <c r="H31" s="359"/>
      <c r="I31" s="697" t="s">
        <v>4</v>
      </c>
      <c r="J31" s="697"/>
      <c r="K31" s="697"/>
      <c r="L31" s="697"/>
      <c r="M31" s="358" t="s">
        <v>357</v>
      </c>
      <c r="N31" s="704" t="s">
        <v>5</v>
      </c>
      <c r="O31" s="697"/>
      <c r="P31" s="697"/>
      <c r="Q31" s="697"/>
      <c r="R31" s="358" t="s">
        <v>357</v>
      </c>
      <c r="S31" s="697" t="s">
        <v>6</v>
      </c>
      <c r="T31" s="697"/>
      <c r="U31" s="697"/>
      <c r="V31" s="697"/>
      <c r="W31" s="358" t="s">
        <v>357</v>
      </c>
      <c r="X31" s="730"/>
      <c r="Y31" s="730"/>
      <c r="Z31" s="730"/>
      <c r="AA31" s="731"/>
    </row>
    <row r="32" spans="1:27" ht="12.75" customHeight="1">
      <c r="A32" s="162"/>
      <c r="B32" s="164"/>
      <c r="C32" s="79" t="s">
        <v>37</v>
      </c>
      <c r="D32" s="50" t="s">
        <v>394</v>
      </c>
      <c r="E32" s="80">
        <v>1700</v>
      </c>
      <c r="F32" s="492"/>
      <c r="G32" s="332"/>
      <c r="H32" s="496"/>
      <c r="I32" s="81"/>
      <c r="J32" s="257" t="s">
        <v>188</v>
      </c>
      <c r="K32" s="82"/>
      <c r="L32" s="80">
        <v>300</v>
      </c>
      <c r="M32" s="326"/>
      <c r="N32" s="309"/>
      <c r="O32" s="257"/>
      <c r="P32" s="29"/>
      <c r="Q32" s="33"/>
      <c r="R32" s="540"/>
      <c r="S32" s="763" t="s">
        <v>411</v>
      </c>
      <c r="T32" s="764"/>
      <c r="U32" s="764"/>
      <c r="V32" s="764"/>
      <c r="W32" s="765"/>
      <c r="X32" s="774" t="s">
        <v>270</v>
      </c>
      <c r="Y32" s="774"/>
      <c r="Z32" s="774"/>
      <c r="AA32" s="775"/>
    </row>
    <row r="33" spans="1:27" ht="12.75" customHeight="1">
      <c r="A33" s="149"/>
      <c r="B33" s="158"/>
      <c r="C33" s="18" t="s">
        <v>38</v>
      </c>
      <c r="D33" s="50" t="s">
        <v>394</v>
      </c>
      <c r="E33" s="34">
        <v>1150</v>
      </c>
      <c r="F33" s="493"/>
      <c r="G33" s="327"/>
      <c r="H33" s="497"/>
      <c r="I33" s="35"/>
      <c r="J33" s="43"/>
      <c r="K33" s="33"/>
      <c r="L33" s="34"/>
      <c r="M33" s="328"/>
      <c r="N33" s="310"/>
      <c r="O33" s="43"/>
      <c r="P33" s="33"/>
      <c r="Q33" s="33"/>
      <c r="R33" s="541"/>
      <c r="S33" s="766"/>
      <c r="T33" s="767"/>
      <c r="U33" s="767"/>
      <c r="V33" s="767"/>
      <c r="W33" s="768"/>
      <c r="X33" s="726" t="s">
        <v>536</v>
      </c>
      <c r="Y33" s="726"/>
      <c r="Z33" s="726"/>
      <c r="AA33" s="727"/>
    </row>
    <row r="34" spans="1:27" ht="12.75" customHeight="1">
      <c r="A34" s="160"/>
      <c r="B34" s="158"/>
      <c r="C34" s="18" t="s">
        <v>131</v>
      </c>
      <c r="D34" s="646" t="s">
        <v>483</v>
      </c>
      <c r="E34" s="34">
        <v>2000</v>
      </c>
      <c r="F34" s="493"/>
      <c r="G34" s="327"/>
      <c r="H34" s="497"/>
      <c r="I34" s="35"/>
      <c r="J34" s="43"/>
      <c r="K34" s="33"/>
      <c r="L34" s="34"/>
      <c r="M34" s="328"/>
      <c r="N34" s="310"/>
      <c r="O34" s="43"/>
      <c r="P34" s="33"/>
      <c r="Q34" s="33"/>
      <c r="R34" s="541"/>
      <c r="S34" s="766"/>
      <c r="T34" s="767"/>
      <c r="U34" s="767"/>
      <c r="V34" s="767"/>
      <c r="W34" s="768"/>
      <c r="X34" s="726" t="s">
        <v>510</v>
      </c>
      <c r="Y34" s="726"/>
      <c r="Z34" s="726"/>
      <c r="AA34" s="727"/>
    </row>
    <row r="35" spans="1:27" ht="12.75" customHeight="1">
      <c r="A35" s="149"/>
      <c r="B35" s="193" t="s">
        <v>244</v>
      </c>
      <c r="C35" s="18" t="s">
        <v>201</v>
      </c>
      <c r="D35" s="646" t="s">
        <v>487</v>
      </c>
      <c r="E35" s="34">
        <v>4150</v>
      </c>
      <c r="F35" s="493"/>
      <c r="G35" s="327"/>
      <c r="H35" s="497"/>
      <c r="I35" s="35"/>
      <c r="J35" s="43"/>
      <c r="K35" s="33"/>
      <c r="L35" s="34"/>
      <c r="M35" s="497"/>
      <c r="N35" s="310"/>
      <c r="O35" s="43"/>
      <c r="P35" s="33"/>
      <c r="Q35" s="33"/>
      <c r="R35" s="541"/>
      <c r="S35" s="766"/>
      <c r="T35" s="767"/>
      <c r="U35" s="767"/>
      <c r="V35" s="767"/>
      <c r="W35" s="768"/>
      <c r="X35" s="726" t="s">
        <v>472</v>
      </c>
      <c r="Y35" s="726"/>
      <c r="Z35" s="726"/>
      <c r="AA35" s="727"/>
    </row>
    <row r="36" spans="1:27" ht="12.75" customHeight="1">
      <c r="A36" s="150"/>
      <c r="B36" s="161"/>
      <c r="C36" s="45" t="s">
        <v>132</v>
      </c>
      <c r="D36" s="646" t="s">
        <v>483</v>
      </c>
      <c r="E36" s="47">
        <v>2550</v>
      </c>
      <c r="F36" s="493"/>
      <c r="G36" s="329"/>
      <c r="H36" s="497"/>
      <c r="I36" s="48"/>
      <c r="J36" s="242"/>
      <c r="K36" s="46"/>
      <c r="L36" s="47"/>
      <c r="M36" s="328"/>
      <c r="N36" s="312"/>
      <c r="O36" s="242"/>
      <c r="P36" s="46"/>
      <c r="Q36" s="46"/>
      <c r="R36" s="542"/>
      <c r="S36" s="766"/>
      <c r="T36" s="767"/>
      <c r="U36" s="767"/>
      <c r="V36" s="767"/>
      <c r="W36" s="768"/>
      <c r="X36" s="728" t="s">
        <v>284</v>
      </c>
      <c r="Y36" s="728"/>
      <c r="Z36" s="728"/>
      <c r="AA36" s="729"/>
    </row>
    <row r="37" spans="1:27" ht="12.75" customHeight="1">
      <c r="A37" s="163"/>
      <c r="B37" s="158"/>
      <c r="C37" s="18"/>
      <c r="D37" s="33"/>
      <c r="E37" s="34"/>
      <c r="F37" s="116"/>
      <c r="G37" s="327"/>
      <c r="H37" s="504"/>
      <c r="I37" s="35"/>
      <c r="J37" s="43"/>
      <c r="K37" s="33"/>
      <c r="L37" s="34"/>
      <c r="M37" s="328"/>
      <c r="N37" s="310"/>
      <c r="O37" s="174"/>
      <c r="P37" s="306"/>
      <c r="Q37" s="33"/>
      <c r="R37" s="541"/>
      <c r="S37" s="766"/>
      <c r="T37" s="767"/>
      <c r="U37" s="767"/>
      <c r="V37" s="767"/>
      <c r="W37" s="768"/>
      <c r="X37" s="728" t="s">
        <v>537</v>
      </c>
      <c r="Y37" s="728"/>
      <c r="Z37" s="728"/>
      <c r="AA37" s="729"/>
    </row>
    <row r="38" spans="1:27" ht="12.75" customHeight="1">
      <c r="A38" s="304"/>
      <c r="B38" s="161"/>
      <c r="C38" s="45"/>
      <c r="D38" s="46"/>
      <c r="E38" s="47"/>
      <c r="F38" s="225"/>
      <c r="G38" s="329"/>
      <c r="H38" s="258"/>
      <c r="I38" s="48"/>
      <c r="J38" s="242"/>
      <c r="K38" s="46"/>
      <c r="L38" s="47"/>
      <c r="M38" s="258"/>
      <c r="N38" s="312"/>
      <c r="O38" s="176"/>
      <c r="P38" s="307"/>
      <c r="Q38" s="46"/>
      <c r="R38" s="542"/>
      <c r="S38" s="769"/>
      <c r="T38" s="770"/>
      <c r="U38" s="770"/>
      <c r="V38" s="770"/>
      <c r="W38" s="771"/>
      <c r="X38" s="772" t="s">
        <v>511</v>
      </c>
      <c r="Y38" s="772"/>
      <c r="Z38" s="772"/>
      <c r="AA38" s="773"/>
    </row>
    <row r="39" spans="1:27" ht="12.75" customHeight="1">
      <c r="A39" s="62"/>
      <c r="B39" s="62"/>
      <c r="C39" s="155" t="str">
        <f>CONCATENATE(FIXED(COUNTA(C32:C36),0,0),"　店")</f>
        <v>5　店</v>
      </c>
      <c r="D39" s="156"/>
      <c r="E39" s="93">
        <f>SUM(E32:E38)</f>
        <v>11550</v>
      </c>
      <c r="F39" s="316">
        <f>SUM(F32:F38)</f>
        <v>0</v>
      </c>
      <c r="G39" s="315"/>
      <c r="H39" s="316"/>
      <c r="I39" s="63"/>
      <c r="J39" s="155" t="str">
        <f>CONCATENATE(FIXED(COUNTA(J32:J36),0,0),"　店")</f>
        <v>1　店</v>
      </c>
      <c r="K39" s="156"/>
      <c r="L39" s="93">
        <f>SUM(L32:L38)</f>
        <v>300</v>
      </c>
      <c r="M39" s="316">
        <f>SUM(M32:M38)</f>
        <v>0</v>
      </c>
      <c r="N39" s="313"/>
      <c r="O39" s="155"/>
      <c r="P39" s="156"/>
      <c r="Q39" s="156"/>
      <c r="R39" s="305"/>
      <c r="S39" s="155"/>
      <c r="T39" s="155"/>
      <c r="U39" s="156"/>
      <c r="V39" s="156"/>
      <c r="W39" s="305"/>
      <c r="X39" s="600" t="s">
        <v>538</v>
      </c>
      <c r="Y39" s="600"/>
      <c r="Z39" s="600"/>
      <c r="AA39" s="601"/>
    </row>
    <row r="40" spans="1:27" ht="13.5">
      <c r="A40" s="549" t="str">
        <f>'表紙'!$A$34</f>
        <v>令和5年（12月１日以降）</v>
      </c>
      <c r="U40" s="4"/>
      <c r="Z40" s="709">
        <f>SUM('表紙'!A34)</f>
        <v>0</v>
      </c>
      <c r="AA40" s="709"/>
    </row>
  </sheetData>
  <sheetProtection formatCells="0"/>
  <mergeCells count="49">
    <mergeCell ref="S32:W38"/>
    <mergeCell ref="Z40:AA40"/>
    <mergeCell ref="B31:E31"/>
    <mergeCell ref="N31:Q31"/>
    <mergeCell ref="S31:V31"/>
    <mergeCell ref="L30:M30"/>
    <mergeCell ref="I31:L31"/>
    <mergeCell ref="X38:AA38"/>
    <mergeCell ref="X37:AA37"/>
    <mergeCell ref="X32:AA32"/>
    <mergeCell ref="A25:A26"/>
    <mergeCell ref="X23:AA23"/>
    <mergeCell ref="X24:AA24"/>
    <mergeCell ref="X25:AA25"/>
    <mergeCell ref="S23:V23"/>
    <mergeCell ref="X14:AA14"/>
    <mergeCell ref="B23:E23"/>
    <mergeCell ref="L22:M22"/>
    <mergeCell ref="I23:L23"/>
    <mergeCell ref="N23:Q23"/>
    <mergeCell ref="X7:AA7"/>
    <mergeCell ref="X8:AA8"/>
    <mergeCell ref="X18:AA18"/>
    <mergeCell ref="N4:Q4"/>
    <mergeCell ref="X5:AA5"/>
    <mergeCell ref="X12:AA12"/>
    <mergeCell ref="X13:AA13"/>
    <mergeCell ref="Y2:AA2"/>
    <mergeCell ref="L3:M3"/>
    <mergeCell ref="S4:V4"/>
    <mergeCell ref="T2:W2"/>
    <mergeCell ref="B4:E4"/>
    <mergeCell ref="X6:AA6"/>
    <mergeCell ref="X35:AA35"/>
    <mergeCell ref="X36:AA36"/>
    <mergeCell ref="X31:AA31"/>
    <mergeCell ref="X30:AA30"/>
    <mergeCell ref="B1:H2"/>
    <mergeCell ref="K1:Q1"/>
    <mergeCell ref="T1:X1"/>
    <mergeCell ref="K2:Q2"/>
    <mergeCell ref="X4:AA4"/>
    <mergeCell ref="I4:L4"/>
    <mergeCell ref="X29:AA29"/>
    <mergeCell ref="X26:AA26"/>
    <mergeCell ref="X27:AA27"/>
    <mergeCell ref="X28:AA28"/>
    <mergeCell ref="X33:AA33"/>
    <mergeCell ref="X34:AA34"/>
  </mergeCells>
  <dataValidations count="3">
    <dataValidation type="whole" operator="lessThanOrEqual" allowBlank="1" showInputMessage="1" showErrorMessage="1" sqref="M32:N38 F32:F38 H32:H38 M5:N20 H5:H20 W5:W20 F24:F28 M24:N28 H24:H28 R24:R28 W24:W28 F5:F20 R5:R20">
      <formula1>L32</formula1>
    </dataValidation>
    <dataValidation allowBlank="1" showInputMessage="1" sqref="Y1 I1:K2 B1 A1:A2 R1:R2"/>
    <dataValidation operator="lessThanOrEqual" allowBlank="1" showInputMessage="1" showErrorMessage="1" sqref="Y24:AA25 X24:X30 X11 X5:X8"/>
  </dataValidations>
  <printOptions horizontalCentered="1" verticalCentered="1"/>
  <pageMargins left="0.5905511811023623" right="0.3937007874015748" top="0.2362204724409449" bottom="0.31496062992125984" header="0" footer="0.1968503937007874"/>
  <pageSetup fitToHeight="1" fitToWidth="1" horizontalDpi="600" verticalDpi="600" orientation="landscape" paperSize="9" scale="98" r:id="rId2"/>
  <rowBreaks count="1" manualBreakCount="1">
    <brk id="5" max="26" man="1"/>
  </rowBreaks>
  <colBreaks count="1" manualBreakCount="1">
    <brk id="3" max="4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9"/>
  <sheetViews>
    <sheetView showGridLines="0" showZeros="0" view="pageBreakPreview" zoomScaleSheetLayoutView="100" zoomScalePageLayoutView="0" workbookViewId="0" topLeftCell="A1">
      <pane ySplit="2" topLeftCell="A3" activePane="bottomLeft" state="frozen"/>
      <selection pane="topLeft" activeCell="Q11" sqref="Q11"/>
      <selection pane="bottomLeft" activeCell="B1" sqref="B1:H2"/>
    </sheetView>
  </sheetViews>
  <sheetFormatPr defaultColWidth="9.00390625" defaultRowHeight="13.5"/>
  <cols>
    <col min="1" max="1" width="7.625" style="6" customWidth="1"/>
    <col min="2" max="2" width="1.875" style="192" customWidth="1"/>
    <col min="3" max="3" width="9.625" style="67" customWidth="1"/>
    <col min="4" max="4" width="1.75390625" style="67" customWidth="1"/>
    <col min="5" max="5" width="6.625" style="68" customWidth="1"/>
    <col min="6" max="6" width="7.375" style="6" customWidth="1"/>
    <col min="7" max="7" width="5.625" style="69" customWidth="1"/>
    <col min="8" max="8" width="5.625" style="120" customWidth="1"/>
    <col min="9" max="9" width="0.37109375" style="6" customWidth="1"/>
    <col min="10" max="10" width="8.875" style="6" customWidth="1"/>
    <col min="11" max="11" width="2.125" style="6" customWidth="1"/>
    <col min="12" max="12" width="6.125" style="6" customWidth="1"/>
    <col min="13" max="13" width="6.125" style="121" customWidth="1"/>
    <col min="14" max="14" width="0.37109375" style="6" customWidth="1"/>
    <col min="15" max="15" width="8.875" style="6" customWidth="1"/>
    <col min="16" max="16" width="2.125" style="6" customWidth="1"/>
    <col min="17" max="17" width="6.125" style="6" customWidth="1"/>
    <col min="18" max="18" width="6.125" style="121" customWidth="1"/>
    <col min="19" max="19" width="1.875" style="200" customWidth="1"/>
    <col min="20" max="20" width="8.875" style="6" customWidth="1"/>
    <col min="21" max="21" width="2.125" style="6" customWidth="1"/>
    <col min="22" max="22" width="6.125" style="6" customWidth="1"/>
    <col min="23" max="23" width="6.125" style="121" customWidth="1"/>
    <col min="24" max="24" width="8.125" style="6" customWidth="1"/>
    <col min="25" max="25" width="4.875" style="6" customWidth="1"/>
    <col min="26" max="26" width="9.125" style="6" bestFit="1" customWidth="1"/>
    <col min="27" max="16384" width="9.00390625" style="6" customWidth="1"/>
  </cols>
  <sheetData>
    <row r="1" spans="1:26" ht="26.25" customHeight="1">
      <c r="A1" s="1" t="s">
        <v>202</v>
      </c>
      <c r="B1" s="710"/>
      <c r="C1" s="710"/>
      <c r="D1" s="710"/>
      <c r="E1" s="710"/>
      <c r="F1" s="710"/>
      <c r="G1" s="710"/>
      <c r="H1" s="711"/>
      <c r="I1" s="2" t="s">
        <v>203</v>
      </c>
      <c r="J1" s="19" t="s">
        <v>203</v>
      </c>
      <c r="K1" s="733"/>
      <c r="L1" s="733"/>
      <c r="M1" s="733"/>
      <c r="N1" s="733"/>
      <c r="O1" s="733"/>
      <c r="P1" s="733"/>
      <c r="Q1" s="733"/>
      <c r="R1" s="2" t="s">
        <v>287</v>
      </c>
      <c r="S1" s="202"/>
      <c r="T1" s="734"/>
      <c r="U1" s="734"/>
      <c r="V1" s="734"/>
      <c r="W1" s="734"/>
      <c r="X1" s="735"/>
      <c r="Y1" s="794" t="s">
        <v>553</v>
      </c>
      <c r="Z1" s="795"/>
    </row>
    <row r="2" spans="1:26" ht="26.25" customHeight="1">
      <c r="A2" s="7"/>
      <c r="B2" s="712"/>
      <c r="C2" s="712"/>
      <c r="D2" s="712"/>
      <c r="E2" s="712"/>
      <c r="F2" s="712"/>
      <c r="G2" s="712"/>
      <c r="H2" s="713"/>
      <c r="I2" s="2" t="s">
        <v>204</v>
      </c>
      <c r="J2" s="19" t="s">
        <v>204</v>
      </c>
      <c r="K2" s="733"/>
      <c r="L2" s="733"/>
      <c r="M2" s="733"/>
      <c r="N2" s="733"/>
      <c r="O2" s="733"/>
      <c r="P2" s="733"/>
      <c r="Q2" s="733"/>
      <c r="R2" s="2" t="s">
        <v>205</v>
      </c>
      <c r="S2" s="202"/>
      <c r="T2" s="785">
        <f>F10+H10+W10+F21+H21+M21+W21+F34+H34+M34+W34</f>
        <v>0</v>
      </c>
      <c r="U2" s="785"/>
      <c r="V2" s="785"/>
      <c r="W2" s="785"/>
      <c r="X2" s="534" t="s">
        <v>0</v>
      </c>
      <c r="Y2" s="796"/>
      <c r="Z2" s="797"/>
    </row>
    <row r="3" spans="1:26" s="77" customFormat="1" ht="22.5" customHeight="1">
      <c r="A3" s="129"/>
      <c r="B3" s="129"/>
      <c r="C3" s="783" t="s">
        <v>277</v>
      </c>
      <c r="D3" s="784"/>
      <c r="E3" s="784"/>
      <c r="F3" s="131"/>
      <c r="G3" s="36"/>
      <c r="H3" s="132"/>
      <c r="I3" s="133"/>
      <c r="J3" s="781" t="s">
        <v>3</v>
      </c>
      <c r="K3" s="781"/>
      <c r="L3" s="781">
        <f>E10+G10+L10+Q10+V10</f>
        <v>8900</v>
      </c>
      <c r="M3" s="782"/>
      <c r="N3" s="133"/>
      <c r="O3" s="26" t="s">
        <v>0</v>
      </c>
      <c r="P3" s="134"/>
      <c r="Q3" s="38"/>
      <c r="R3" s="135"/>
      <c r="S3" s="203"/>
      <c r="T3" s="128"/>
      <c r="U3" s="128"/>
      <c r="V3" s="128"/>
      <c r="W3" s="128"/>
      <c r="X3" s="70"/>
      <c r="Y3" s="70"/>
      <c r="Z3" s="70"/>
    </row>
    <row r="4" spans="1:26" s="192" customFormat="1" ht="13.5" customHeight="1">
      <c r="A4" s="291" t="s">
        <v>2</v>
      </c>
      <c r="B4" s="678" t="s">
        <v>1</v>
      </c>
      <c r="C4" s="679"/>
      <c r="D4" s="679"/>
      <c r="E4" s="679"/>
      <c r="F4" s="358" t="s">
        <v>357</v>
      </c>
      <c r="G4" s="145"/>
      <c r="H4" s="359"/>
      <c r="I4" s="697" t="s">
        <v>4</v>
      </c>
      <c r="J4" s="697"/>
      <c r="K4" s="697"/>
      <c r="L4" s="697"/>
      <c r="M4" s="358" t="s">
        <v>357</v>
      </c>
      <c r="N4" s="704" t="s">
        <v>5</v>
      </c>
      <c r="O4" s="697"/>
      <c r="P4" s="697"/>
      <c r="Q4" s="697"/>
      <c r="R4" s="358" t="s">
        <v>357</v>
      </c>
      <c r="S4" s="704" t="s">
        <v>6</v>
      </c>
      <c r="T4" s="697"/>
      <c r="U4" s="697"/>
      <c r="V4" s="697"/>
      <c r="W4" s="358" t="s">
        <v>357</v>
      </c>
      <c r="X4" s="704"/>
      <c r="Y4" s="697"/>
      <c r="Z4" s="716"/>
    </row>
    <row r="5" spans="1:26" s="77" customFormat="1" ht="13.5" customHeight="1">
      <c r="A5" s="142"/>
      <c r="B5" s="157"/>
      <c r="C5" s="28" t="s">
        <v>134</v>
      </c>
      <c r="D5" s="647" t="s">
        <v>495</v>
      </c>
      <c r="E5" s="30">
        <v>2300</v>
      </c>
      <c r="F5" s="505"/>
      <c r="G5" s="325"/>
      <c r="H5" s="508"/>
      <c r="I5" s="31"/>
      <c r="J5" s="230"/>
      <c r="K5" s="29"/>
      <c r="L5" s="228"/>
      <c r="M5" s="181"/>
      <c r="N5" s="229"/>
      <c r="O5" s="230"/>
      <c r="P5" s="29"/>
      <c r="Q5" s="228"/>
      <c r="R5" s="181"/>
      <c r="S5" s="199" t="s">
        <v>289</v>
      </c>
      <c r="T5" s="230" t="s">
        <v>290</v>
      </c>
      <c r="U5" s="308"/>
      <c r="V5" s="335">
        <v>450</v>
      </c>
      <c r="W5" s="510"/>
      <c r="X5" s="802" t="s">
        <v>285</v>
      </c>
      <c r="Y5" s="774"/>
      <c r="Z5" s="775"/>
    </row>
    <row r="6" spans="1:26" s="77" customFormat="1" ht="13.5" customHeight="1">
      <c r="A6" s="670"/>
      <c r="B6" s="660"/>
      <c r="C6" s="17" t="s">
        <v>527</v>
      </c>
      <c r="D6" s="652" t="s">
        <v>495</v>
      </c>
      <c r="E6" s="661">
        <v>2450</v>
      </c>
      <c r="F6" s="662"/>
      <c r="G6" s="131"/>
      <c r="H6" s="663"/>
      <c r="I6" s="664"/>
      <c r="J6" s="665"/>
      <c r="K6" s="666"/>
      <c r="L6" s="667"/>
      <c r="M6" s="668"/>
      <c r="N6" s="559"/>
      <c r="O6" s="665"/>
      <c r="P6" s="666"/>
      <c r="Q6" s="667"/>
      <c r="R6" s="668"/>
      <c r="S6" s="669"/>
      <c r="T6" s="43" t="s">
        <v>191</v>
      </c>
      <c r="U6" s="673"/>
      <c r="V6" s="557">
        <v>350</v>
      </c>
      <c r="W6" s="663"/>
      <c r="X6" s="594"/>
      <c r="Y6" s="594"/>
      <c r="Z6" s="595"/>
    </row>
    <row r="7" spans="1:26" s="77" customFormat="1" ht="13.5" customHeight="1">
      <c r="A7" s="659"/>
      <c r="B7" s="165"/>
      <c r="C7" s="84" t="s">
        <v>523</v>
      </c>
      <c r="D7" s="651" t="s">
        <v>495</v>
      </c>
      <c r="E7" s="86">
        <v>2300</v>
      </c>
      <c r="F7" s="506"/>
      <c r="G7" s="334"/>
      <c r="H7" s="509"/>
      <c r="I7" s="87"/>
      <c r="J7" s="90"/>
      <c r="K7" s="85"/>
      <c r="L7" s="253"/>
      <c r="M7" s="178"/>
      <c r="N7" s="254"/>
      <c r="O7" s="90"/>
      <c r="P7" s="85"/>
      <c r="Q7" s="253"/>
      <c r="R7" s="178"/>
      <c r="S7" s="201"/>
      <c r="T7" s="555"/>
      <c r="U7" s="671"/>
      <c r="V7" s="672"/>
      <c r="W7" s="509"/>
      <c r="X7" s="590"/>
      <c r="Y7" s="590"/>
      <c r="Z7" s="591"/>
    </row>
    <row r="8" spans="1:26" s="77" customFormat="1" ht="13.5" customHeight="1">
      <c r="A8" s="137" t="s">
        <v>278</v>
      </c>
      <c r="B8" s="157"/>
      <c r="C8" s="28" t="s">
        <v>135</v>
      </c>
      <c r="D8" s="647" t="s">
        <v>494</v>
      </c>
      <c r="E8" s="30">
        <v>1050</v>
      </c>
      <c r="F8" s="507"/>
      <c r="G8" s="325"/>
      <c r="H8" s="508"/>
      <c r="I8" s="31"/>
      <c r="J8" s="230"/>
      <c r="K8" s="29"/>
      <c r="L8" s="228"/>
      <c r="M8" s="180"/>
      <c r="N8" s="229"/>
      <c r="O8" s="260"/>
      <c r="P8" s="29"/>
      <c r="Q8" s="228"/>
      <c r="R8" s="180"/>
      <c r="S8" s="199"/>
      <c r="T8" s="230"/>
      <c r="U8" s="308"/>
      <c r="V8" s="335"/>
      <c r="W8" s="333"/>
      <c r="X8" s="588" t="s">
        <v>464</v>
      </c>
      <c r="Y8" s="602"/>
      <c r="Z8" s="603"/>
    </row>
    <row r="9" spans="1:26" s="77" customFormat="1" ht="13.5" customHeight="1">
      <c r="A9" s="167"/>
      <c r="B9" s="165"/>
      <c r="C9" s="84"/>
      <c r="D9" s="136"/>
      <c r="E9" s="86"/>
      <c r="F9" s="117"/>
      <c r="G9" s="334"/>
      <c r="H9" s="331"/>
      <c r="I9" s="87"/>
      <c r="J9" s="90"/>
      <c r="K9" s="136"/>
      <c r="L9" s="253"/>
      <c r="M9" s="178"/>
      <c r="N9" s="254"/>
      <c r="O9" s="261"/>
      <c r="P9" s="136"/>
      <c r="Q9" s="253"/>
      <c r="R9" s="178"/>
      <c r="S9" s="201"/>
      <c r="T9" s="90"/>
      <c r="U9" s="136"/>
      <c r="V9" s="337"/>
      <c r="W9" s="331"/>
      <c r="X9" s="588" t="s">
        <v>512</v>
      </c>
      <c r="Y9" s="602"/>
      <c r="Z9" s="603"/>
    </row>
    <row r="10" spans="1:26" s="77" customFormat="1" ht="13.5" customHeight="1">
      <c r="A10" s="143"/>
      <c r="B10" s="62"/>
      <c r="C10" s="155" t="str">
        <f>CONCATENATE(FIXED(COUNTA(C5:C8),0,0),"　店")</f>
        <v>4　店</v>
      </c>
      <c r="D10" s="156"/>
      <c r="E10" s="93">
        <f>SUM(E5:E9)</f>
        <v>8100</v>
      </c>
      <c r="F10" s="118">
        <f>SUM(F5:F9)</f>
        <v>0</v>
      </c>
      <c r="G10" s="172"/>
      <c r="H10" s="245"/>
      <c r="I10" s="63"/>
      <c r="J10" s="155"/>
      <c r="K10" s="156"/>
      <c r="L10" s="244"/>
      <c r="M10" s="245"/>
      <c r="N10" s="172"/>
      <c r="O10" s="155"/>
      <c r="P10" s="156"/>
      <c r="Q10" s="244"/>
      <c r="R10" s="245"/>
      <c r="S10" s="262"/>
      <c r="T10" s="155" t="str">
        <f>CONCATENATE(FIXED(COUNTA(T5:T8),0,0),"　店")</f>
        <v>2　店</v>
      </c>
      <c r="U10" s="263"/>
      <c r="V10" s="338">
        <f>SUM(V5:V9)</f>
        <v>800</v>
      </c>
      <c r="W10" s="501">
        <f>SUM(W5:W9)</f>
        <v>0</v>
      </c>
      <c r="X10" s="88"/>
      <c r="Y10" s="88"/>
      <c r="Z10" s="89"/>
    </row>
    <row r="11" spans="3:15" ht="22.5" customHeight="1">
      <c r="C11" s="22" t="s">
        <v>430</v>
      </c>
      <c r="D11" s="22"/>
      <c r="E11" s="22"/>
      <c r="F11" s="22"/>
      <c r="G11" s="23"/>
      <c r="H11" s="119"/>
      <c r="J11" s="144"/>
      <c r="K11" s="25" t="s">
        <v>3</v>
      </c>
      <c r="L11" s="781">
        <f>E21+G21+L21+Q21+V21</f>
        <v>15850</v>
      </c>
      <c r="M11" s="781"/>
      <c r="N11" s="24"/>
      <c r="O11" s="26" t="s">
        <v>0</v>
      </c>
    </row>
    <row r="12" spans="1:26" s="192" customFormat="1" ht="13.5" customHeight="1">
      <c r="A12" s="291" t="s">
        <v>2</v>
      </c>
      <c r="B12" s="678" t="s">
        <v>1</v>
      </c>
      <c r="C12" s="679"/>
      <c r="D12" s="679"/>
      <c r="E12" s="679"/>
      <c r="F12" s="358" t="s">
        <v>357</v>
      </c>
      <c r="G12" s="145"/>
      <c r="H12" s="359"/>
      <c r="I12" s="697" t="s">
        <v>4</v>
      </c>
      <c r="J12" s="697"/>
      <c r="K12" s="697"/>
      <c r="L12" s="697"/>
      <c r="M12" s="358" t="s">
        <v>357</v>
      </c>
      <c r="N12" s="704" t="s">
        <v>5</v>
      </c>
      <c r="O12" s="697"/>
      <c r="P12" s="697"/>
      <c r="Q12" s="697"/>
      <c r="R12" s="358" t="s">
        <v>357</v>
      </c>
      <c r="S12" s="704" t="s">
        <v>6</v>
      </c>
      <c r="T12" s="697"/>
      <c r="U12" s="697"/>
      <c r="V12" s="697"/>
      <c r="W12" s="358" t="s">
        <v>357</v>
      </c>
      <c r="X12" s="803" t="s">
        <v>522</v>
      </c>
      <c r="Y12" s="697"/>
      <c r="Z12" s="716"/>
    </row>
    <row r="13" spans="1:26" ht="13.5" customHeight="1">
      <c r="A13" s="778" t="s">
        <v>349</v>
      </c>
      <c r="B13" s="157"/>
      <c r="C13" s="28" t="s">
        <v>44</v>
      </c>
      <c r="D13" s="648" t="s">
        <v>484</v>
      </c>
      <c r="E13" s="30">
        <v>2600</v>
      </c>
      <c r="F13" s="507"/>
      <c r="G13" s="325"/>
      <c r="H13" s="496"/>
      <c r="I13" s="31"/>
      <c r="J13" s="28" t="s">
        <v>44</v>
      </c>
      <c r="K13" s="29"/>
      <c r="L13" s="30">
        <v>450</v>
      </c>
      <c r="M13" s="496"/>
      <c r="N13" s="229"/>
      <c r="O13" s="227"/>
      <c r="P13" s="29"/>
      <c r="Q13" s="30"/>
      <c r="R13" s="326"/>
      <c r="S13" s="199"/>
      <c r="T13" s="230" t="s">
        <v>212</v>
      </c>
      <c r="U13" s="29"/>
      <c r="V13" s="30">
        <v>650</v>
      </c>
      <c r="W13" s="496"/>
      <c r="X13" s="788" t="s">
        <v>539</v>
      </c>
      <c r="Y13" s="789"/>
      <c r="Z13" s="790"/>
    </row>
    <row r="14" spans="1:26" ht="13.5" customHeight="1">
      <c r="A14" s="779"/>
      <c r="B14" s="158"/>
      <c r="C14" s="43" t="s">
        <v>45</v>
      </c>
      <c r="D14" s="646" t="s">
        <v>500</v>
      </c>
      <c r="E14" s="34">
        <v>1350</v>
      </c>
      <c r="F14" s="493"/>
      <c r="G14" s="327"/>
      <c r="H14" s="497"/>
      <c r="I14" s="35"/>
      <c r="J14" s="43"/>
      <c r="K14" s="33"/>
      <c r="L14" s="34"/>
      <c r="M14" s="328"/>
      <c r="N14" s="149"/>
      <c r="O14" s="236"/>
      <c r="P14" s="33"/>
      <c r="Q14" s="34"/>
      <c r="R14" s="328"/>
      <c r="S14" s="193"/>
      <c r="T14" s="43"/>
      <c r="U14" s="33"/>
      <c r="V14" s="34"/>
      <c r="W14" s="328"/>
      <c r="X14" s="791"/>
      <c r="Y14" s="792"/>
      <c r="Z14" s="793"/>
    </row>
    <row r="15" spans="1:26" ht="13.5" customHeight="1">
      <c r="A15" s="779"/>
      <c r="B15" s="158"/>
      <c r="C15" s="43" t="s">
        <v>46</v>
      </c>
      <c r="D15" s="652" t="s">
        <v>484</v>
      </c>
      <c r="E15" s="557">
        <v>1550</v>
      </c>
      <c r="F15" s="493"/>
      <c r="G15" s="327"/>
      <c r="H15" s="497"/>
      <c r="I15" s="35"/>
      <c r="J15" s="43"/>
      <c r="K15" s="33"/>
      <c r="L15" s="34"/>
      <c r="M15" s="328"/>
      <c r="N15" s="149"/>
      <c r="O15" s="236"/>
      <c r="P15" s="33"/>
      <c r="Q15" s="34"/>
      <c r="R15" s="328"/>
      <c r="S15" s="193"/>
      <c r="T15" s="43"/>
      <c r="U15" s="33"/>
      <c r="V15" s="34"/>
      <c r="W15" s="328"/>
      <c r="X15" s="791"/>
      <c r="Y15" s="792"/>
      <c r="Z15" s="793"/>
    </row>
    <row r="16" spans="1:26" ht="13.5" customHeight="1">
      <c r="A16" s="780"/>
      <c r="B16" s="165"/>
      <c r="C16" s="555"/>
      <c r="D16" s="653"/>
      <c r="E16" s="556"/>
      <c r="F16" s="506"/>
      <c r="G16" s="334"/>
      <c r="H16" s="509"/>
      <c r="I16" s="87"/>
      <c r="J16" s="90"/>
      <c r="K16" s="85"/>
      <c r="L16" s="86"/>
      <c r="M16" s="331"/>
      <c r="N16" s="254"/>
      <c r="O16" s="264"/>
      <c r="P16" s="85"/>
      <c r="Q16" s="86"/>
      <c r="R16" s="331"/>
      <c r="S16" s="201"/>
      <c r="T16" s="90"/>
      <c r="U16" s="85"/>
      <c r="V16" s="86"/>
      <c r="W16" s="331"/>
      <c r="X16" s="303"/>
      <c r="Y16" s="72"/>
      <c r="Z16" s="73"/>
    </row>
    <row r="17" spans="1:26" ht="13.5" customHeight="1">
      <c r="A17" s="298" t="s">
        <v>350</v>
      </c>
      <c r="B17" s="168"/>
      <c r="C17" s="91" t="s">
        <v>50</v>
      </c>
      <c r="D17" s="647" t="s">
        <v>484</v>
      </c>
      <c r="E17" s="93">
        <v>3850</v>
      </c>
      <c r="F17" s="507"/>
      <c r="G17" s="172"/>
      <c r="H17" s="511"/>
      <c r="I17" s="94"/>
      <c r="J17" s="265" t="s">
        <v>190</v>
      </c>
      <c r="K17" s="92"/>
      <c r="L17" s="93">
        <v>150</v>
      </c>
      <c r="M17" s="511"/>
      <c r="N17" s="266"/>
      <c r="O17" s="265"/>
      <c r="P17" s="92"/>
      <c r="Q17" s="93"/>
      <c r="R17" s="245"/>
      <c r="S17" s="267"/>
      <c r="T17" s="265" t="s">
        <v>190</v>
      </c>
      <c r="U17" s="92"/>
      <c r="V17" s="93">
        <v>200</v>
      </c>
      <c r="W17" s="511"/>
      <c r="X17" s="70"/>
      <c r="Y17" s="70"/>
      <c r="Z17" s="71"/>
    </row>
    <row r="18" spans="1:26" ht="13.5" customHeight="1">
      <c r="A18" s="776" t="s">
        <v>351</v>
      </c>
      <c r="B18" s="157"/>
      <c r="C18" s="28" t="s">
        <v>39</v>
      </c>
      <c r="D18" s="647" t="s">
        <v>500</v>
      </c>
      <c r="E18" s="30">
        <v>2300</v>
      </c>
      <c r="F18" s="507"/>
      <c r="G18" s="325"/>
      <c r="H18" s="510"/>
      <c r="I18" s="31"/>
      <c r="J18" s="230"/>
      <c r="K18" s="29"/>
      <c r="L18" s="30"/>
      <c r="M18" s="510"/>
      <c r="N18" s="229"/>
      <c r="O18" s="230"/>
      <c r="P18" s="29"/>
      <c r="Q18" s="30"/>
      <c r="R18" s="336"/>
      <c r="S18" s="199"/>
      <c r="T18" s="230" t="s">
        <v>189</v>
      </c>
      <c r="U18" s="29"/>
      <c r="V18" s="30">
        <v>500</v>
      </c>
      <c r="W18" s="510"/>
      <c r="X18" s="321"/>
      <c r="Y18" s="51"/>
      <c r="Z18" s="52"/>
    </row>
    <row r="19" spans="1:26" ht="13.5" customHeight="1">
      <c r="A19" s="777"/>
      <c r="B19" s="165"/>
      <c r="C19" s="84" t="s">
        <v>40</v>
      </c>
      <c r="D19" s="651" t="s">
        <v>500</v>
      </c>
      <c r="E19" s="86">
        <v>2250</v>
      </c>
      <c r="F19" s="506"/>
      <c r="G19" s="334"/>
      <c r="H19" s="509"/>
      <c r="I19" s="87"/>
      <c r="J19" s="90"/>
      <c r="K19" s="85"/>
      <c r="L19" s="86"/>
      <c r="M19" s="331"/>
      <c r="N19" s="254"/>
      <c r="O19" s="90"/>
      <c r="P19" s="85"/>
      <c r="Q19" s="86"/>
      <c r="R19" s="331"/>
      <c r="S19" s="201"/>
      <c r="T19" s="90"/>
      <c r="U19" s="85"/>
      <c r="V19" s="86"/>
      <c r="W19" s="331"/>
      <c r="X19" s="321"/>
      <c r="Y19" s="51"/>
      <c r="Z19" s="52"/>
    </row>
    <row r="20" spans="1:26" ht="13.5" customHeight="1">
      <c r="A20" s="95"/>
      <c r="B20" s="158"/>
      <c r="C20" s="18"/>
      <c r="D20" s="54"/>
      <c r="E20" s="34"/>
      <c r="F20" s="116"/>
      <c r="G20" s="327"/>
      <c r="H20" s="328"/>
      <c r="I20" s="35"/>
      <c r="J20" s="43"/>
      <c r="K20" s="33"/>
      <c r="L20" s="34"/>
      <c r="M20" s="328"/>
      <c r="N20" s="149"/>
      <c r="O20" s="43"/>
      <c r="P20" s="54"/>
      <c r="Q20" s="34"/>
      <c r="R20" s="328"/>
      <c r="S20" s="193"/>
      <c r="T20" s="43"/>
      <c r="U20" s="33"/>
      <c r="V20" s="34"/>
      <c r="W20" s="328"/>
      <c r="X20" s="786"/>
      <c r="Y20" s="786"/>
      <c r="Z20" s="787"/>
    </row>
    <row r="21" spans="1:26" s="77" customFormat="1" ht="13.5" customHeight="1">
      <c r="A21" s="62"/>
      <c r="B21" s="62"/>
      <c r="C21" s="155" t="str">
        <f>CONCATENATE(FIXED(COUNTA(C13:C20),0,0),"　店")</f>
        <v>6　店</v>
      </c>
      <c r="D21" s="156"/>
      <c r="E21" s="93">
        <f>SUM(E13:E20)</f>
        <v>13900</v>
      </c>
      <c r="F21" s="118">
        <f>SUM(F13:F20)</f>
        <v>0</v>
      </c>
      <c r="G21" s="172"/>
      <c r="H21" s="245"/>
      <c r="I21" s="63"/>
      <c r="J21" s="155" t="str">
        <f>CONCATENATE(FIXED(COUNTA(J13:J20),0,0),"　店")</f>
        <v>2　店</v>
      </c>
      <c r="K21" s="156"/>
      <c r="L21" s="93">
        <f>SUM(L13:L20)</f>
        <v>600</v>
      </c>
      <c r="M21" s="245">
        <f>SUM(M13:M20)</f>
        <v>0</v>
      </c>
      <c r="N21" s="246"/>
      <c r="O21" s="155"/>
      <c r="P21" s="156"/>
      <c r="Q21" s="93"/>
      <c r="R21" s="245"/>
      <c r="S21" s="267"/>
      <c r="T21" s="155" t="str">
        <f>CONCATENATE(FIXED(COUNTA(T13:T19),0,0),"　店")</f>
        <v>3　店</v>
      </c>
      <c r="U21" s="156"/>
      <c r="V21" s="93">
        <f>SUM(V13:V19)</f>
        <v>1350</v>
      </c>
      <c r="W21" s="245">
        <f>SUM(W13:W20)</f>
        <v>0</v>
      </c>
      <c r="X21" s="75"/>
      <c r="Y21" s="75"/>
      <c r="Z21" s="76"/>
    </row>
    <row r="22" spans="3:15" ht="22.5" customHeight="1">
      <c r="C22" s="22" t="s">
        <v>431</v>
      </c>
      <c r="D22" s="22"/>
      <c r="E22" s="22"/>
      <c r="F22" s="22"/>
      <c r="G22" s="23"/>
      <c r="H22" s="119"/>
      <c r="J22" s="144"/>
      <c r="K22" s="25" t="s">
        <v>3</v>
      </c>
      <c r="L22" s="781">
        <f>E34+G34+L34+Q34+V34</f>
        <v>13300</v>
      </c>
      <c r="M22" s="781"/>
      <c r="N22" s="24"/>
      <c r="O22" s="26" t="s">
        <v>0</v>
      </c>
    </row>
    <row r="23" spans="1:26" s="192" customFormat="1" ht="13.5" customHeight="1">
      <c r="A23" s="291" t="s">
        <v>2</v>
      </c>
      <c r="B23" s="678" t="s">
        <v>1</v>
      </c>
      <c r="C23" s="679"/>
      <c r="D23" s="679"/>
      <c r="E23" s="679"/>
      <c r="F23" s="358" t="s">
        <v>357</v>
      </c>
      <c r="G23" s="145"/>
      <c r="H23" s="359"/>
      <c r="I23" s="697" t="s">
        <v>4</v>
      </c>
      <c r="J23" s="697"/>
      <c r="K23" s="697"/>
      <c r="L23" s="762"/>
      <c r="M23" s="358" t="s">
        <v>357</v>
      </c>
      <c r="N23" s="704" t="s">
        <v>5</v>
      </c>
      <c r="O23" s="697"/>
      <c r="P23" s="697"/>
      <c r="Q23" s="697"/>
      <c r="R23" s="358" t="s">
        <v>357</v>
      </c>
      <c r="S23" s="704" t="s">
        <v>6</v>
      </c>
      <c r="T23" s="697"/>
      <c r="U23" s="697"/>
      <c r="V23" s="697"/>
      <c r="W23" s="358" t="s">
        <v>357</v>
      </c>
      <c r="X23" s="704"/>
      <c r="Y23" s="697"/>
      <c r="Z23" s="716"/>
    </row>
    <row r="24" spans="1:26" ht="13.5">
      <c r="A24" s="807" t="s">
        <v>248</v>
      </c>
      <c r="B24" s="157"/>
      <c r="C24" s="28" t="s">
        <v>47</v>
      </c>
      <c r="D24" s="647" t="s">
        <v>484</v>
      </c>
      <c r="E24" s="30">
        <v>2200</v>
      </c>
      <c r="F24" s="507"/>
      <c r="G24" s="325"/>
      <c r="H24" s="510"/>
      <c r="I24" s="31"/>
      <c r="J24" s="230" t="s">
        <v>187</v>
      </c>
      <c r="K24" s="29"/>
      <c r="L24" s="30">
        <v>600</v>
      </c>
      <c r="M24" s="510"/>
      <c r="N24" s="229"/>
      <c r="O24" s="230"/>
      <c r="P24" s="29"/>
      <c r="Q24" s="30"/>
      <c r="R24" s="336"/>
      <c r="S24" s="199"/>
      <c r="T24" s="230" t="s">
        <v>187</v>
      </c>
      <c r="U24" s="29"/>
      <c r="V24" s="30">
        <v>350</v>
      </c>
      <c r="W24" s="510"/>
      <c r="X24" s="800" t="s">
        <v>402</v>
      </c>
      <c r="Y24" s="800"/>
      <c r="Z24" s="801"/>
    </row>
    <row r="25" spans="1:26" ht="13.5">
      <c r="A25" s="808"/>
      <c r="B25" s="158"/>
      <c r="C25" s="18" t="s">
        <v>48</v>
      </c>
      <c r="D25" s="50" t="s">
        <v>395</v>
      </c>
      <c r="E25" s="34">
        <v>1300</v>
      </c>
      <c r="F25" s="493"/>
      <c r="G25" s="327"/>
      <c r="H25" s="497"/>
      <c r="I25" s="35"/>
      <c r="J25" s="43"/>
      <c r="K25" s="33"/>
      <c r="L25" s="34"/>
      <c r="M25" s="328"/>
      <c r="N25" s="149"/>
      <c r="O25" s="43"/>
      <c r="P25" s="33"/>
      <c r="Q25" s="34"/>
      <c r="R25" s="328"/>
      <c r="S25" s="193"/>
      <c r="T25" s="43"/>
      <c r="U25" s="33"/>
      <c r="V25" s="34"/>
      <c r="W25" s="328"/>
      <c r="X25" s="815" t="s">
        <v>540</v>
      </c>
      <c r="Y25" s="721"/>
      <c r="Z25" s="722"/>
    </row>
    <row r="26" spans="1:26" ht="13.5">
      <c r="A26" s="808"/>
      <c r="B26" s="158"/>
      <c r="C26" s="18" t="s">
        <v>133</v>
      </c>
      <c r="D26" s="646" t="s">
        <v>396</v>
      </c>
      <c r="E26" s="34">
        <v>900</v>
      </c>
      <c r="F26" s="493"/>
      <c r="G26" s="327"/>
      <c r="H26" s="497"/>
      <c r="I26" s="35"/>
      <c r="J26" s="43"/>
      <c r="K26" s="33"/>
      <c r="L26" s="34"/>
      <c r="M26" s="328"/>
      <c r="N26" s="149"/>
      <c r="O26" s="43"/>
      <c r="P26" s="33"/>
      <c r="Q26" s="34"/>
      <c r="R26" s="328"/>
      <c r="S26" s="193"/>
      <c r="T26" s="43"/>
      <c r="U26" s="33"/>
      <c r="V26" s="34"/>
      <c r="W26" s="328"/>
      <c r="X26" s="812" t="s">
        <v>552</v>
      </c>
      <c r="Y26" s="812"/>
      <c r="Z26" s="813"/>
    </row>
    <row r="27" spans="1:26" ht="12.75" customHeight="1">
      <c r="A27" s="809"/>
      <c r="B27" s="165"/>
      <c r="C27" s="84" t="s">
        <v>49</v>
      </c>
      <c r="D27" s="651" t="s">
        <v>479</v>
      </c>
      <c r="E27" s="86">
        <v>1800</v>
      </c>
      <c r="F27" s="506"/>
      <c r="G27" s="334"/>
      <c r="H27" s="509"/>
      <c r="I27" s="87"/>
      <c r="J27" s="90"/>
      <c r="K27" s="85"/>
      <c r="L27" s="86"/>
      <c r="M27" s="331"/>
      <c r="N27" s="254"/>
      <c r="O27" s="90"/>
      <c r="P27" s="85"/>
      <c r="Q27" s="86"/>
      <c r="R27" s="331"/>
      <c r="S27" s="201"/>
      <c r="T27" s="90"/>
      <c r="U27" s="85"/>
      <c r="V27" s="86"/>
      <c r="W27" s="331"/>
      <c r="X27" s="800"/>
      <c r="Y27" s="800"/>
      <c r="Z27" s="801"/>
    </row>
    <row r="28" spans="1:26" ht="13.5">
      <c r="A28" s="570" t="s">
        <v>468</v>
      </c>
      <c r="B28" s="168"/>
      <c r="C28" s="91" t="s">
        <v>469</v>
      </c>
      <c r="D28" s="654" t="s">
        <v>485</v>
      </c>
      <c r="E28" s="93">
        <v>1300</v>
      </c>
      <c r="F28" s="507"/>
      <c r="G28" s="172"/>
      <c r="H28" s="509"/>
      <c r="I28" s="94"/>
      <c r="J28" s="265"/>
      <c r="K28" s="92"/>
      <c r="L28" s="93"/>
      <c r="M28" s="331"/>
      <c r="N28" s="266"/>
      <c r="O28" s="265"/>
      <c r="P28" s="92"/>
      <c r="Q28" s="93"/>
      <c r="R28" s="331"/>
      <c r="S28" s="267"/>
      <c r="T28" s="265"/>
      <c r="U28" s="92"/>
      <c r="V28" s="93"/>
      <c r="W28" s="331"/>
      <c r="X28" s="804"/>
      <c r="Y28" s="805"/>
      <c r="Z28" s="806"/>
    </row>
    <row r="29" spans="1:26" ht="13.5">
      <c r="A29" s="807" t="s">
        <v>249</v>
      </c>
      <c r="B29" s="169"/>
      <c r="C29" s="17" t="s">
        <v>41</v>
      </c>
      <c r="D29" s="655" t="s">
        <v>501</v>
      </c>
      <c r="E29" s="55">
        <v>1600</v>
      </c>
      <c r="F29" s="507"/>
      <c r="G29" s="330"/>
      <c r="H29" s="510"/>
      <c r="I29" s="56"/>
      <c r="J29" s="249"/>
      <c r="K29" s="54"/>
      <c r="L29" s="55"/>
      <c r="M29" s="510"/>
      <c r="N29" s="256"/>
      <c r="O29" s="249"/>
      <c r="P29" s="33"/>
      <c r="Q29" s="55"/>
      <c r="R29" s="336"/>
      <c r="S29" s="194"/>
      <c r="T29" s="249"/>
      <c r="U29" s="54"/>
      <c r="V29" s="55"/>
      <c r="W29" s="336"/>
      <c r="X29" s="798"/>
      <c r="Y29" s="798"/>
      <c r="Z29" s="799"/>
    </row>
    <row r="30" spans="1:26" ht="13.5">
      <c r="A30" s="808"/>
      <c r="B30" s="158"/>
      <c r="C30" s="18" t="s">
        <v>42</v>
      </c>
      <c r="D30" s="646" t="s">
        <v>500</v>
      </c>
      <c r="E30" s="34">
        <v>1450</v>
      </c>
      <c r="F30" s="493"/>
      <c r="G30" s="327"/>
      <c r="H30" s="497"/>
      <c r="I30" s="35"/>
      <c r="J30" s="43"/>
      <c r="K30" s="33"/>
      <c r="L30" s="34"/>
      <c r="M30" s="328"/>
      <c r="N30" s="149"/>
      <c r="O30" s="43"/>
      <c r="P30" s="33"/>
      <c r="Q30" s="34"/>
      <c r="R30" s="328"/>
      <c r="S30" s="193"/>
      <c r="T30" s="43"/>
      <c r="U30" s="33"/>
      <c r="V30" s="34"/>
      <c r="W30" s="328"/>
      <c r="X30" s="811"/>
      <c r="Y30" s="811"/>
      <c r="Z30" s="799"/>
    </row>
    <row r="31" spans="1:26" ht="13.5">
      <c r="A31" s="808"/>
      <c r="B31" s="158"/>
      <c r="C31" s="18" t="s">
        <v>43</v>
      </c>
      <c r="D31" s="655" t="s">
        <v>501</v>
      </c>
      <c r="E31" s="34">
        <v>950</v>
      </c>
      <c r="F31" s="493"/>
      <c r="G31" s="327"/>
      <c r="H31" s="497"/>
      <c r="I31" s="35"/>
      <c r="J31" s="43"/>
      <c r="K31" s="33"/>
      <c r="L31" s="34"/>
      <c r="M31" s="328"/>
      <c r="N31" s="149"/>
      <c r="O31" s="43"/>
      <c r="P31" s="33"/>
      <c r="Q31" s="34"/>
      <c r="R31" s="328"/>
      <c r="S31" s="193"/>
      <c r="T31" s="43"/>
      <c r="U31" s="33"/>
      <c r="V31" s="34"/>
      <c r="W31" s="328"/>
      <c r="X31" s="811"/>
      <c r="Y31" s="811"/>
      <c r="Z31" s="799"/>
    </row>
    <row r="32" spans="1:26" ht="13.5" customHeight="1">
      <c r="A32" s="810"/>
      <c r="B32" s="193" t="s">
        <v>244</v>
      </c>
      <c r="C32" s="18" t="s">
        <v>279</v>
      </c>
      <c r="D32" s="655" t="s">
        <v>501</v>
      </c>
      <c r="E32" s="34">
        <v>850</v>
      </c>
      <c r="F32" s="493"/>
      <c r="G32" s="327"/>
      <c r="H32" s="497"/>
      <c r="I32" s="35"/>
      <c r="J32" s="43"/>
      <c r="K32" s="33"/>
      <c r="L32" s="34"/>
      <c r="M32" s="328"/>
      <c r="N32" s="149"/>
      <c r="O32" s="18"/>
      <c r="P32" s="33"/>
      <c r="Q32" s="34"/>
      <c r="R32" s="328"/>
      <c r="S32" s="193"/>
      <c r="T32" s="174"/>
      <c r="U32" s="174"/>
      <c r="V32" s="339"/>
      <c r="W32" s="328"/>
      <c r="X32" s="814" t="s">
        <v>496</v>
      </c>
      <c r="Y32" s="728"/>
      <c r="Z32" s="729"/>
    </row>
    <row r="33" spans="1:26" ht="13.5">
      <c r="A33" s="95"/>
      <c r="B33" s="158"/>
      <c r="C33" s="18"/>
      <c r="D33" s="54"/>
      <c r="E33" s="34"/>
      <c r="F33" s="116"/>
      <c r="G33" s="327"/>
      <c r="H33" s="328"/>
      <c r="I33" s="35"/>
      <c r="J33" s="43"/>
      <c r="K33" s="33"/>
      <c r="L33" s="34"/>
      <c r="M33" s="328"/>
      <c r="N33" s="149"/>
      <c r="O33" s="43"/>
      <c r="P33" s="33"/>
      <c r="Q33" s="34"/>
      <c r="R33" s="328"/>
      <c r="S33" s="193"/>
      <c r="T33" s="43"/>
      <c r="U33" s="33"/>
      <c r="V33" s="34"/>
      <c r="W33" s="328"/>
      <c r="X33" s="786"/>
      <c r="Y33" s="786"/>
      <c r="Z33" s="787"/>
    </row>
    <row r="34" spans="1:26" ht="13.5">
      <c r="A34" s="62"/>
      <c r="B34" s="62"/>
      <c r="C34" s="155" t="str">
        <f>CONCATENATE(FIXED(COUNTA(C24:C33),0,0),"　店")</f>
        <v>9　店</v>
      </c>
      <c r="D34" s="156"/>
      <c r="E34" s="93">
        <f>SUM(E24:E33)</f>
        <v>12350</v>
      </c>
      <c r="F34" s="118">
        <f>SUM(F24:F33)</f>
        <v>0</v>
      </c>
      <c r="G34" s="172"/>
      <c r="H34" s="245"/>
      <c r="I34" s="63"/>
      <c r="J34" s="155" t="str">
        <f>CONCATENATE(FIXED(COUNTA(J24:J33),0,0),"　店")</f>
        <v>1　店</v>
      </c>
      <c r="K34" s="156"/>
      <c r="L34" s="93">
        <f>SUM(L24:L33)</f>
        <v>600</v>
      </c>
      <c r="M34" s="245">
        <f>SUM(M24:M33)</f>
        <v>0</v>
      </c>
      <c r="N34" s="246"/>
      <c r="O34" s="155"/>
      <c r="P34" s="156"/>
      <c r="Q34" s="93"/>
      <c r="R34" s="245"/>
      <c r="S34" s="267"/>
      <c r="T34" s="155" t="str">
        <f>CONCATENATE(FIXED(COUNTA(T24:T27),0,0),"　店")</f>
        <v>1　店</v>
      </c>
      <c r="U34" s="156"/>
      <c r="V34" s="93">
        <f>SUM(V24:V27)</f>
        <v>350</v>
      </c>
      <c r="W34" s="245">
        <f>SUM(W24:W33)</f>
        <v>0</v>
      </c>
      <c r="X34" s="75"/>
      <c r="Y34" s="75"/>
      <c r="Z34" s="76"/>
    </row>
    <row r="35" spans="1:26" ht="13.5">
      <c r="A35" s="549" t="str">
        <f>'表紙'!$A$34</f>
        <v>令和5年（12月１日以降）</v>
      </c>
      <c r="X35" s="224"/>
      <c r="Y35" s="224"/>
      <c r="Z35" s="500">
        <f>SUM('表紙'!A34)</f>
        <v>0</v>
      </c>
    </row>
    <row r="36" ht="13.5"/>
    <row r="39" spans="18:22" ht="13.5">
      <c r="R39" s="204"/>
      <c r="S39" s="205"/>
      <c r="T39" s="205"/>
      <c r="U39" s="205"/>
      <c r="V39" s="205"/>
    </row>
    <row r="40" spans="18:22" ht="13.5">
      <c r="R40" s="205"/>
      <c r="S40" s="205"/>
      <c r="T40" s="205"/>
      <c r="U40" s="205"/>
      <c r="V40" s="205"/>
    </row>
    <row r="41" spans="18:22" ht="13.5">
      <c r="R41" s="205"/>
      <c r="S41" s="205"/>
      <c r="T41" s="205"/>
      <c r="U41" s="205"/>
      <c r="V41" s="205"/>
    </row>
    <row r="42" spans="18:22" ht="13.5">
      <c r="R42" s="205"/>
      <c r="S42" s="205"/>
      <c r="T42" s="205"/>
      <c r="U42" s="205"/>
      <c r="V42" s="205"/>
    </row>
    <row r="43" spans="18:22" ht="13.5">
      <c r="R43" s="205"/>
      <c r="S43" s="205"/>
      <c r="T43" s="205"/>
      <c r="U43" s="205"/>
      <c r="V43" s="205"/>
    </row>
    <row r="44" spans="18:22" ht="13.5">
      <c r="R44" s="205"/>
      <c r="S44" s="205"/>
      <c r="T44" s="205"/>
      <c r="U44" s="205"/>
      <c r="V44" s="205"/>
    </row>
    <row r="45" spans="18:22" ht="13.5">
      <c r="R45" s="205"/>
      <c r="S45" s="205"/>
      <c r="T45" s="205"/>
      <c r="U45" s="205"/>
      <c r="V45" s="205"/>
    </row>
    <row r="46" spans="18:22" ht="13.5">
      <c r="R46" s="205"/>
      <c r="S46" s="205"/>
      <c r="T46" s="205"/>
      <c r="U46" s="205"/>
      <c r="V46" s="205"/>
    </row>
    <row r="47" spans="18:22" ht="13.5">
      <c r="R47" s="205"/>
      <c r="S47" s="205"/>
      <c r="T47" s="205"/>
      <c r="U47" s="205"/>
      <c r="V47" s="205"/>
    </row>
    <row r="48" spans="18:22" ht="13.5">
      <c r="R48" s="205"/>
      <c r="S48" s="205"/>
      <c r="T48" s="205"/>
      <c r="U48" s="205"/>
      <c r="V48" s="205"/>
    </row>
    <row r="49" ht="13.5">
      <c r="R49" s="128"/>
    </row>
  </sheetData>
  <sheetProtection formatCells="0"/>
  <mergeCells count="43">
    <mergeCell ref="N23:Q23"/>
    <mergeCell ref="S23:V23"/>
    <mergeCell ref="N12:Q12"/>
    <mergeCell ref="S12:V12"/>
    <mergeCell ref="B23:E23"/>
    <mergeCell ref="I23:L23"/>
    <mergeCell ref="X28:Z28"/>
    <mergeCell ref="A24:A27"/>
    <mergeCell ref="A29:A32"/>
    <mergeCell ref="X31:Z31"/>
    <mergeCell ref="X30:Z30"/>
    <mergeCell ref="X24:Z24"/>
    <mergeCell ref="X26:Z26"/>
    <mergeCell ref="X32:Z32"/>
    <mergeCell ref="X25:Z25"/>
    <mergeCell ref="B12:E12"/>
    <mergeCell ref="Y1:Z2"/>
    <mergeCell ref="T1:X1"/>
    <mergeCell ref="X33:Z33"/>
    <mergeCell ref="X29:Z29"/>
    <mergeCell ref="X27:Z27"/>
    <mergeCell ref="X5:Z5"/>
    <mergeCell ref="S4:V4"/>
    <mergeCell ref="X23:Z23"/>
    <mergeCell ref="X4:Z4"/>
    <mergeCell ref="K2:Q2"/>
    <mergeCell ref="L22:M22"/>
    <mergeCell ref="T2:W2"/>
    <mergeCell ref="X20:Z20"/>
    <mergeCell ref="I12:L12"/>
    <mergeCell ref="I4:L4"/>
    <mergeCell ref="X13:Z15"/>
    <mergeCell ref="X12:Z12"/>
    <mergeCell ref="A18:A19"/>
    <mergeCell ref="A13:A16"/>
    <mergeCell ref="J3:K3"/>
    <mergeCell ref="L3:M3"/>
    <mergeCell ref="L11:M11"/>
    <mergeCell ref="B1:H2"/>
    <mergeCell ref="K1:Q1"/>
    <mergeCell ref="N4:Q4"/>
    <mergeCell ref="C3:E3"/>
    <mergeCell ref="B4:E4"/>
  </mergeCells>
  <dataValidations count="2">
    <dataValidation type="whole" operator="lessThanOrEqual" allowBlank="1" showInputMessage="1" showErrorMessage="1" sqref="W5:W9 W13:W20 H5:H9 H13:H20 F13:F19 F5:F8 M13:M20 M5:M9 R13:R20 R5:R9 W24:W33 H24:H33 F24:F32 M24:M33 R24:R33">
      <formula1>V5</formula1>
    </dataValidation>
    <dataValidation allowBlank="1" showInputMessage="1" sqref="R1:R2 I1:K2 B1 A1:A2"/>
  </dataValidations>
  <printOptions horizontalCentered="1" verticalCentered="1"/>
  <pageMargins left="0.5905511811023623" right="0.3937007874015748" top="0.03937007874015748" bottom="0.5118110236220472" header="0" footer="0.1968503937007874"/>
  <pageSetup horizontalDpi="600" verticalDpi="600" orientation="landscape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showGridLines="0" showZeros="0" view="pageBreakPreview" zoomScaleSheetLayoutView="100" zoomScalePageLayoutView="0" workbookViewId="0" topLeftCell="A1">
      <pane ySplit="2" topLeftCell="A18" activePane="bottomLeft" state="frozen"/>
      <selection pane="topLeft" activeCell="Q11" sqref="Q11"/>
      <selection pane="bottomLeft" activeCell="B1" sqref="B1:H2"/>
    </sheetView>
  </sheetViews>
  <sheetFormatPr defaultColWidth="9.00390625" defaultRowHeight="13.5"/>
  <cols>
    <col min="1" max="1" width="7.625" style="6" customWidth="1"/>
    <col min="2" max="2" width="1.875" style="192" customWidth="1"/>
    <col min="3" max="3" width="9.625" style="67" customWidth="1"/>
    <col min="4" max="4" width="1.875" style="67" customWidth="1"/>
    <col min="5" max="5" width="6.625" style="68" customWidth="1"/>
    <col min="6" max="6" width="7.375" style="6" customWidth="1"/>
    <col min="7" max="7" width="5.625" style="69" customWidth="1"/>
    <col min="8" max="8" width="5.625" style="120" customWidth="1"/>
    <col min="9" max="9" width="0.37109375" style="6" customWidth="1"/>
    <col min="10" max="10" width="8.875" style="6" customWidth="1"/>
    <col min="11" max="11" width="2.125" style="6" customWidth="1"/>
    <col min="12" max="12" width="6.125" style="6" customWidth="1"/>
    <col min="13" max="13" width="6.125" style="121" customWidth="1"/>
    <col min="14" max="14" width="0.37109375" style="6" customWidth="1"/>
    <col min="15" max="15" width="8.875" style="6" customWidth="1"/>
    <col min="16" max="16" width="2.125" style="6" customWidth="1"/>
    <col min="17" max="17" width="6.125" style="6" customWidth="1"/>
    <col min="18" max="18" width="6.125" style="121" customWidth="1"/>
    <col min="19" max="19" width="0.37109375" style="6" customWidth="1"/>
    <col min="20" max="20" width="8.875" style="6" customWidth="1"/>
    <col min="21" max="21" width="2.125" style="6" customWidth="1"/>
    <col min="22" max="22" width="6.125" style="6" customWidth="1"/>
    <col min="23" max="23" width="6.125" style="121" customWidth="1"/>
    <col min="24" max="24" width="8.125" style="6" customWidth="1"/>
    <col min="25" max="25" width="2.125" style="6" customWidth="1"/>
    <col min="26" max="26" width="5.125" style="6" customWidth="1"/>
    <col min="27" max="27" width="6.125" style="6" customWidth="1"/>
    <col min="28" max="16384" width="9.00390625" style="6" customWidth="1"/>
  </cols>
  <sheetData>
    <row r="1" spans="1:27" ht="27" customHeight="1">
      <c r="A1" s="1" t="s">
        <v>202</v>
      </c>
      <c r="B1" s="710"/>
      <c r="C1" s="710"/>
      <c r="D1" s="710"/>
      <c r="E1" s="710"/>
      <c r="F1" s="710"/>
      <c r="G1" s="710"/>
      <c r="H1" s="711"/>
      <c r="I1" s="2" t="s">
        <v>203</v>
      </c>
      <c r="J1" s="19" t="s">
        <v>203</v>
      </c>
      <c r="K1" s="734"/>
      <c r="L1" s="734"/>
      <c r="M1" s="734"/>
      <c r="N1" s="734"/>
      <c r="O1" s="734"/>
      <c r="P1" s="734"/>
      <c r="Q1" s="734"/>
      <c r="R1" s="2" t="s">
        <v>287</v>
      </c>
      <c r="S1" s="147"/>
      <c r="T1" s="734"/>
      <c r="U1" s="734"/>
      <c r="V1" s="734"/>
      <c r="W1" s="734"/>
      <c r="X1" s="735"/>
      <c r="Y1" s="112" t="s">
        <v>288</v>
      </c>
      <c r="Z1" s="112"/>
      <c r="AA1" s="148"/>
    </row>
    <row r="2" spans="1:27" ht="27" customHeight="1">
      <c r="A2" s="7"/>
      <c r="B2" s="712"/>
      <c r="C2" s="712"/>
      <c r="D2" s="712"/>
      <c r="E2" s="712"/>
      <c r="F2" s="712"/>
      <c r="G2" s="712"/>
      <c r="H2" s="713"/>
      <c r="I2" s="2" t="s">
        <v>204</v>
      </c>
      <c r="J2" s="19" t="s">
        <v>204</v>
      </c>
      <c r="K2" s="734"/>
      <c r="L2" s="734"/>
      <c r="M2" s="734"/>
      <c r="N2" s="734"/>
      <c r="O2" s="734"/>
      <c r="P2" s="734"/>
      <c r="Q2" s="734"/>
      <c r="R2" s="2" t="s">
        <v>205</v>
      </c>
      <c r="S2" s="146"/>
      <c r="T2" s="785">
        <f>F15+H15+M15+R15+W15+F23+H23+M23+W23+F30+H30+F41+H41+M41+W41</f>
        <v>0</v>
      </c>
      <c r="U2" s="785"/>
      <c r="V2" s="785"/>
      <c r="W2" s="785"/>
      <c r="X2" s="534" t="s">
        <v>0</v>
      </c>
      <c r="Y2" s="736"/>
      <c r="Z2" s="737"/>
      <c r="AA2" s="738"/>
    </row>
    <row r="3" spans="3:15" ht="24" customHeight="1">
      <c r="C3" s="22" t="s">
        <v>426</v>
      </c>
      <c r="D3" s="22"/>
      <c r="E3" s="22"/>
      <c r="F3" s="22"/>
      <c r="G3" s="23"/>
      <c r="H3" s="119"/>
      <c r="J3" s="24"/>
      <c r="K3" s="25" t="s">
        <v>3</v>
      </c>
      <c r="L3" s="696">
        <f>E15+G15+L15+Q15+V15</f>
        <v>13850</v>
      </c>
      <c r="M3" s="696"/>
      <c r="N3" s="24"/>
      <c r="O3" s="26" t="s">
        <v>0</v>
      </c>
    </row>
    <row r="4" spans="1:27" s="192" customFormat="1" ht="13.5" customHeight="1">
      <c r="A4" s="291" t="s">
        <v>2</v>
      </c>
      <c r="B4" s="678" t="s">
        <v>1</v>
      </c>
      <c r="C4" s="679"/>
      <c r="D4" s="679"/>
      <c r="E4" s="679"/>
      <c r="F4" s="358" t="s">
        <v>357</v>
      </c>
      <c r="G4" s="145"/>
      <c r="H4" s="359"/>
      <c r="I4" s="697" t="s">
        <v>4</v>
      </c>
      <c r="J4" s="697"/>
      <c r="K4" s="697"/>
      <c r="L4" s="697"/>
      <c r="M4" s="358" t="s">
        <v>357</v>
      </c>
      <c r="N4" s="704" t="s">
        <v>5</v>
      </c>
      <c r="O4" s="697"/>
      <c r="P4" s="697"/>
      <c r="Q4" s="697"/>
      <c r="R4" s="358" t="s">
        <v>357</v>
      </c>
      <c r="S4" s="704" t="s">
        <v>6</v>
      </c>
      <c r="T4" s="697"/>
      <c r="U4" s="697"/>
      <c r="V4" s="697"/>
      <c r="W4" s="358" t="s">
        <v>357</v>
      </c>
      <c r="X4" s="697"/>
      <c r="Y4" s="697"/>
      <c r="Z4" s="697"/>
      <c r="AA4" s="716"/>
    </row>
    <row r="5" spans="1:27" ht="13.5" customHeight="1">
      <c r="A5" s="96"/>
      <c r="B5" s="194" t="s">
        <v>289</v>
      </c>
      <c r="C5" s="79" t="s">
        <v>456</v>
      </c>
      <c r="D5" s="645" t="s">
        <v>481</v>
      </c>
      <c r="E5" s="80">
        <v>3350</v>
      </c>
      <c r="F5" s="492"/>
      <c r="G5" s="332"/>
      <c r="H5" s="496"/>
      <c r="I5" s="81"/>
      <c r="J5" s="257" t="s">
        <v>271</v>
      </c>
      <c r="K5" s="82"/>
      <c r="L5" s="80">
        <v>500</v>
      </c>
      <c r="M5" s="496"/>
      <c r="N5" s="162"/>
      <c r="O5" s="257" t="s">
        <v>51</v>
      </c>
      <c r="P5" s="82"/>
      <c r="Q5" s="80">
        <v>750</v>
      </c>
      <c r="R5" s="496"/>
      <c r="S5" s="162"/>
      <c r="T5" s="257" t="s">
        <v>271</v>
      </c>
      <c r="U5" s="82"/>
      <c r="V5" s="80">
        <v>450</v>
      </c>
      <c r="W5" s="496"/>
      <c r="X5" s="834" t="s">
        <v>363</v>
      </c>
      <c r="Y5" s="835"/>
      <c r="Z5" s="835"/>
      <c r="AA5" s="836"/>
    </row>
    <row r="6" spans="1:27" ht="13.5" customHeight="1">
      <c r="A6" s="170"/>
      <c r="B6" s="194" t="s">
        <v>245</v>
      </c>
      <c r="C6" s="18" t="s">
        <v>414</v>
      </c>
      <c r="D6" s="646" t="s">
        <v>479</v>
      </c>
      <c r="E6" s="34">
        <v>2550</v>
      </c>
      <c r="F6" s="493"/>
      <c r="G6" s="343"/>
      <c r="H6" s="497"/>
      <c r="I6" s="35"/>
      <c r="J6" s="43"/>
      <c r="K6" s="33"/>
      <c r="L6" s="34"/>
      <c r="M6" s="328"/>
      <c r="N6" s="149"/>
      <c r="O6" s="43"/>
      <c r="P6" s="33"/>
      <c r="Q6" s="34"/>
      <c r="R6" s="328"/>
      <c r="S6" s="149"/>
      <c r="T6" s="43"/>
      <c r="U6" s="33"/>
      <c r="V6" s="34"/>
      <c r="W6" s="328"/>
      <c r="X6" s="791" t="s">
        <v>517</v>
      </c>
      <c r="Y6" s="792"/>
      <c r="Z6" s="792"/>
      <c r="AA6" s="793"/>
    </row>
    <row r="7" spans="1:27" ht="13.5" customHeight="1">
      <c r="A7" s="170"/>
      <c r="B7" s="195"/>
      <c r="C7" s="18" t="s">
        <v>111</v>
      </c>
      <c r="D7" s="646" t="s">
        <v>479</v>
      </c>
      <c r="E7" s="34">
        <v>2450</v>
      </c>
      <c r="F7" s="493"/>
      <c r="G7" s="327"/>
      <c r="H7" s="497"/>
      <c r="I7" s="35"/>
      <c r="J7" s="43"/>
      <c r="K7" s="33"/>
      <c r="L7" s="34"/>
      <c r="M7" s="328"/>
      <c r="N7" s="149"/>
      <c r="O7" s="43"/>
      <c r="P7" s="33"/>
      <c r="Q7" s="34"/>
      <c r="R7" s="328"/>
      <c r="S7" s="149"/>
      <c r="T7" s="43"/>
      <c r="U7" s="33"/>
      <c r="V7" s="34"/>
      <c r="W7" s="328"/>
      <c r="X7" s="814" t="s">
        <v>541</v>
      </c>
      <c r="Y7" s="728"/>
      <c r="Z7" s="728"/>
      <c r="AA7" s="729"/>
    </row>
    <row r="8" spans="1:27" ht="13.5" customHeight="1">
      <c r="A8" s="149"/>
      <c r="B8" s="195"/>
      <c r="C8" s="18" t="s">
        <v>112</v>
      </c>
      <c r="D8" s="50" t="s">
        <v>388</v>
      </c>
      <c r="E8" s="34">
        <v>1100</v>
      </c>
      <c r="F8" s="493"/>
      <c r="G8" s="327"/>
      <c r="H8" s="497"/>
      <c r="I8" s="35"/>
      <c r="J8" s="43"/>
      <c r="K8" s="33"/>
      <c r="L8" s="34"/>
      <c r="M8" s="328"/>
      <c r="N8" s="149"/>
      <c r="O8" s="43"/>
      <c r="P8" s="33"/>
      <c r="Q8" s="34"/>
      <c r="R8" s="328"/>
      <c r="S8" s="149"/>
      <c r="T8" s="43"/>
      <c r="U8" s="33"/>
      <c r="V8" s="34"/>
      <c r="W8" s="328"/>
      <c r="X8" s="837" t="s">
        <v>518</v>
      </c>
      <c r="Y8" s="838"/>
      <c r="Z8" s="838"/>
      <c r="AA8" s="839"/>
    </row>
    <row r="9" spans="1:27" ht="13.5" customHeight="1">
      <c r="A9" s="149"/>
      <c r="B9" s="195"/>
      <c r="C9" s="97" t="s">
        <v>52</v>
      </c>
      <c r="D9" s="50" t="s">
        <v>481</v>
      </c>
      <c r="E9" s="34">
        <v>1200</v>
      </c>
      <c r="F9" s="493"/>
      <c r="G9" s="327"/>
      <c r="H9" s="497"/>
      <c r="I9" s="35"/>
      <c r="J9" s="43"/>
      <c r="K9" s="33"/>
      <c r="L9" s="34"/>
      <c r="M9" s="328"/>
      <c r="N9" s="149"/>
      <c r="O9" s="43"/>
      <c r="P9" s="33"/>
      <c r="Q9" s="34"/>
      <c r="R9" s="328"/>
      <c r="S9" s="149"/>
      <c r="T9" s="43"/>
      <c r="U9" s="33"/>
      <c r="V9" s="34"/>
      <c r="W9" s="328"/>
      <c r="X9" s="604"/>
      <c r="Y9" s="605"/>
      <c r="Z9" s="605"/>
      <c r="AA9" s="599" t="s">
        <v>403</v>
      </c>
    </row>
    <row r="10" spans="1:27" ht="13.5" customHeight="1">
      <c r="A10" s="32"/>
      <c r="B10" s="195"/>
      <c r="C10" s="97" t="s">
        <v>53</v>
      </c>
      <c r="D10" s="50" t="s">
        <v>366</v>
      </c>
      <c r="E10" s="34">
        <v>1500</v>
      </c>
      <c r="F10" s="493"/>
      <c r="G10" s="327"/>
      <c r="H10" s="497"/>
      <c r="I10" s="35"/>
      <c r="J10" s="43"/>
      <c r="K10" s="33"/>
      <c r="L10" s="34"/>
      <c r="M10" s="328"/>
      <c r="N10" s="149"/>
      <c r="O10" s="43"/>
      <c r="P10" s="33"/>
      <c r="Q10" s="34"/>
      <c r="R10" s="328"/>
      <c r="S10" s="149"/>
      <c r="T10" s="43"/>
      <c r="U10" s="33"/>
      <c r="V10" s="34"/>
      <c r="W10" s="328"/>
      <c r="X10" s="604"/>
      <c r="Y10" s="605"/>
      <c r="Z10" s="605"/>
      <c r="AA10" s="606"/>
    </row>
    <row r="11" spans="1:27" ht="13.5">
      <c r="A11" s="32"/>
      <c r="B11" s="195"/>
      <c r="C11" s="97"/>
      <c r="D11" s="33"/>
      <c r="E11" s="34"/>
      <c r="F11" s="493"/>
      <c r="G11" s="327"/>
      <c r="H11" s="497"/>
      <c r="I11" s="35"/>
      <c r="J11" s="43"/>
      <c r="K11" s="33"/>
      <c r="L11" s="34"/>
      <c r="M11" s="328"/>
      <c r="N11" s="149"/>
      <c r="O11" s="43"/>
      <c r="P11" s="33"/>
      <c r="Q11" s="34"/>
      <c r="R11" s="328"/>
      <c r="S11" s="149"/>
      <c r="T11" s="43"/>
      <c r="U11" s="33"/>
      <c r="V11" s="34"/>
      <c r="W11" s="328"/>
      <c r="X11" s="791" t="s">
        <v>525</v>
      </c>
      <c r="Y11" s="832"/>
      <c r="Z11" s="832"/>
      <c r="AA11" s="833"/>
    </row>
    <row r="12" spans="1:27" ht="13.5">
      <c r="A12" s="32"/>
      <c r="B12" s="195"/>
      <c r="C12" s="18"/>
      <c r="D12" s="33"/>
      <c r="E12" s="34"/>
      <c r="F12" s="116"/>
      <c r="G12" s="327"/>
      <c r="H12" s="328"/>
      <c r="I12" s="35"/>
      <c r="J12" s="43"/>
      <c r="K12" s="33"/>
      <c r="L12" s="34"/>
      <c r="M12" s="328"/>
      <c r="N12" s="149"/>
      <c r="O12" s="43"/>
      <c r="P12" s="33"/>
      <c r="Q12" s="34"/>
      <c r="R12" s="328"/>
      <c r="S12" s="149"/>
      <c r="T12" s="43"/>
      <c r="U12" s="33"/>
      <c r="V12" s="34"/>
      <c r="W12" s="328"/>
      <c r="X12" s="607"/>
      <c r="Y12" s="588"/>
      <c r="Z12" s="588"/>
      <c r="AA12" s="606"/>
    </row>
    <row r="13" spans="1:27" ht="14.25">
      <c r="A13" s="32"/>
      <c r="B13" s="195"/>
      <c r="C13" s="18"/>
      <c r="D13" s="33"/>
      <c r="E13" s="34"/>
      <c r="F13" s="116"/>
      <c r="G13" s="327"/>
      <c r="H13" s="328"/>
      <c r="I13" s="35"/>
      <c r="J13" s="43"/>
      <c r="K13" s="33"/>
      <c r="L13" s="34"/>
      <c r="M13" s="328"/>
      <c r="N13" s="149"/>
      <c r="O13" s="43"/>
      <c r="P13" s="33"/>
      <c r="Q13" s="34"/>
      <c r="R13" s="328"/>
      <c r="S13" s="149"/>
      <c r="T13" s="43"/>
      <c r="U13" s="33"/>
      <c r="V13" s="34"/>
      <c r="W13" s="328"/>
      <c r="X13" s="791" t="s">
        <v>542</v>
      </c>
      <c r="Y13" s="832"/>
      <c r="Z13" s="832"/>
      <c r="AA13" s="833"/>
    </row>
    <row r="14" spans="1:27" ht="14.25">
      <c r="A14" s="44"/>
      <c r="B14" s="196"/>
      <c r="C14" s="45"/>
      <c r="D14" s="46"/>
      <c r="E14" s="47"/>
      <c r="F14" s="117"/>
      <c r="G14" s="329"/>
      <c r="H14" s="331"/>
      <c r="I14" s="48"/>
      <c r="J14" s="242"/>
      <c r="K14" s="46"/>
      <c r="L14" s="47"/>
      <c r="M14" s="331"/>
      <c r="N14" s="150"/>
      <c r="O14" s="242"/>
      <c r="P14" s="46"/>
      <c r="Q14" s="47"/>
      <c r="R14" s="331"/>
      <c r="S14" s="150"/>
      <c r="T14" s="242"/>
      <c r="U14" s="46"/>
      <c r="V14" s="47"/>
      <c r="W14" s="331"/>
      <c r="X14" s="319"/>
      <c r="Y14" s="59"/>
      <c r="Z14" s="60"/>
      <c r="AA14" s="61"/>
    </row>
    <row r="15" spans="1:27" ht="13.5">
      <c r="A15" s="62"/>
      <c r="B15" s="62"/>
      <c r="C15" s="155" t="str">
        <f>CONCATENATE(FIXED(COUNTA(C5:C14),0,0),"　店")</f>
        <v>6　店</v>
      </c>
      <c r="D15" s="156"/>
      <c r="E15" s="93">
        <f>SUM(E5:E14)</f>
        <v>12150</v>
      </c>
      <c r="F15" s="118">
        <f>SUM(F5:F14)</f>
        <v>0</v>
      </c>
      <c r="G15" s="172"/>
      <c r="H15" s="245"/>
      <c r="I15" s="63"/>
      <c r="J15" s="155" t="str">
        <f>CONCATENATE(FIXED(COUNTA(J5:J14),0,0),"　店")</f>
        <v>1　店</v>
      </c>
      <c r="K15" s="156"/>
      <c r="L15" s="93">
        <f>SUM(L5:L14)</f>
        <v>500</v>
      </c>
      <c r="M15" s="245">
        <f>SUM(M5:M14)</f>
        <v>0</v>
      </c>
      <c r="N15" s="246"/>
      <c r="O15" s="155" t="str">
        <f>CONCATENATE(FIXED(COUNTA(O5:O14),0,0),"　店")</f>
        <v>1　店</v>
      </c>
      <c r="P15" s="156"/>
      <c r="Q15" s="93">
        <f>SUM(Q5:Q14)</f>
        <v>750</v>
      </c>
      <c r="R15" s="245">
        <f>SUM(R5:R14)</f>
        <v>0</v>
      </c>
      <c r="S15" s="246"/>
      <c r="T15" s="155" t="str">
        <f>CONCATENATE(FIXED(COUNTA(T5:T14),0,0),"　店")</f>
        <v>1　店</v>
      </c>
      <c r="U15" s="156"/>
      <c r="V15" s="93">
        <f>SUM(V5:V14)</f>
        <v>450</v>
      </c>
      <c r="W15" s="245">
        <f>SUM(W5:W14)</f>
        <v>0</v>
      </c>
      <c r="X15" s="342"/>
      <c r="Y15" s="98"/>
      <c r="Z15" s="99"/>
      <c r="AA15" s="100"/>
    </row>
    <row r="16" spans="1:27" ht="24" customHeight="1">
      <c r="A16" s="129"/>
      <c r="B16" s="129"/>
      <c r="C16" s="783" t="s">
        <v>280</v>
      </c>
      <c r="D16" s="828"/>
      <c r="E16" s="828"/>
      <c r="F16" s="828"/>
      <c r="G16" s="36"/>
      <c r="H16" s="132"/>
      <c r="I16" s="133"/>
      <c r="J16" s="824" t="s">
        <v>3</v>
      </c>
      <c r="K16" s="824"/>
      <c r="L16" s="825">
        <f>E23+G23+L23+Q23+V23</f>
        <v>16550</v>
      </c>
      <c r="M16" s="826"/>
      <c r="N16" s="133"/>
      <c r="O16" s="26" t="s">
        <v>0</v>
      </c>
      <c r="P16" s="134"/>
      <c r="Q16" s="38"/>
      <c r="R16" s="135"/>
      <c r="S16" s="133"/>
      <c r="T16" s="134"/>
      <c r="U16" s="134"/>
      <c r="V16" s="38"/>
      <c r="W16" s="135"/>
      <c r="X16" s="138"/>
      <c r="Y16" s="138"/>
      <c r="Z16" s="139"/>
      <c r="AA16" s="140"/>
    </row>
    <row r="17" spans="1:27" s="192" customFormat="1" ht="13.5" customHeight="1">
      <c r="A17" s="291" t="s">
        <v>2</v>
      </c>
      <c r="B17" s="678" t="s">
        <v>1</v>
      </c>
      <c r="C17" s="679"/>
      <c r="D17" s="679"/>
      <c r="E17" s="679"/>
      <c r="F17" s="358" t="s">
        <v>357</v>
      </c>
      <c r="G17" s="145"/>
      <c r="H17" s="359"/>
      <c r="I17" s="697" t="s">
        <v>4</v>
      </c>
      <c r="J17" s="697"/>
      <c r="K17" s="697"/>
      <c r="L17" s="697"/>
      <c r="M17" s="358" t="s">
        <v>357</v>
      </c>
      <c r="N17" s="704" t="s">
        <v>5</v>
      </c>
      <c r="O17" s="697"/>
      <c r="P17" s="697"/>
      <c r="Q17" s="697"/>
      <c r="R17" s="358" t="s">
        <v>357</v>
      </c>
      <c r="S17" s="704" t="s">
        <v>6</v>
      </c>
      <c r="T17" s="697"/>
      <c r="U17" s="697"/>
      <c r="V17" s="697"/>
      <c r="W17" s="358" t="s">
        <v>357</v>
      </c>
      <c r="X17" s="697"/>
      <c r="Y17" s="697"/>
      <c r="Z17" s="697"/>
      <c r="AA17" s="716"/>
    </row>
    <row r="18" spans="1:27" ht="13.5">
      <c r="A18" s="821" t="s">
        <v>404</v>
      </c>
      <c r="B18" s="199" t="s">
        <v>244</v>
      </c>
      <c r="C18" s="17" t="s">
        <v>272</v>
      </c>
      <c r="D18" s="647" t="s">
        <v>479</v>
      </c>
      <c r="E18" s="650">
        <v>14000</v>
      </c>
      <c r="F18" s="505"/>
      <c r="G18" s="325"/>
      <c r="H18" s="508"/>
      <c r="I18" s="31"/>
      <c r="J18" s="230" t="s">
        <v>317</v>
      </c>
      <c r="K18" s="29"/>
      <c r="L18" s="30">
        <v>600</v>
      </c>
      <c r="M18" s="508"/>
      <c r="N18" s="229"/>
      <c r="O18" s="230"/>
      <c r="P18" s="29"/>
      <c r="Q18" s="228"/>
      <c r="R18" s="180"/>
      <c r="S18" s="229"/>
      <c r="T18" s="230" t="s">
        <v>317</v>
      </c>
      <c r="U18" s="29"/>
      <c r="V18" s="30">
        <v>600</v>
      </c>
      <c r="W18" s="508"/>
      <c r="X18" s="789" t="s">
        <v>463</v>
      </c>
      <c r="Y18" s="816"/>
      <c r="Z18" s="816"/>
      <c r="AA18" s="817"/>
    </row>
    <row r="19" spans="1:27" ht="13.5">
      <c r="A19" s="822"/>
      <c r="B19" s="195"/>
      <c r="C19" s="18"/>
      <c r="D19" s="33"/>
      <c r="E19" s="34"/>
      <c r="F19" s="116"/>
      <c r="G19" s="327"/>
      <c r="H19" s="328"/>
      <c r="I19" s="35"/>
      <c r="J19" s="249" t="s">
        <v>348</v>
      </c>
      <c r="K19" s="33"/>
      <c r="L19" s="34">
        <v>550</v>
      </c>
      <c r="M19" s="497"/>
      <c r="N19" s="149"/>
      <c r="O19" s="43"/>
      <c r="P19" s="33"/>
      <c r="Q19" s="235"/>
      <c r="R19" s="175"/>
      <c r="S19" s="149"/>
      <c r="T19" s="43" t="s">
        <v>195</v>
      </c>
      <c r="U19" s="33"/>
      <c r="V19" s="34">
        <v>800</v>
      </c>
      <c r="W19" s="497"/>
      <c r="X19" s="818"/>
      <c r="Y19" s="819"/>
      <c r="Z19" s="819"/>
      <c r="AA19" s="820"/>
    </row>
    <row r="20" spans="1:27" ht="13.5">
      <c r="A20" s="823"/>
      <c r="B20" s="195"/>
      <c r="C20" s="18"/>
      <c r="D20" s="33"/>
      <c r="E20" s="34"/>
      <c r="F20" s="116"/>
      <c r="G20" s="327"/>
      <c r="H20" s="328"/>
      <c r="I20" s="35"/>
      <c r="J20" s="43"/>
      <c r="K20" s="33"/>
      <c r="L20" s="34"/>
      <c r="M20" s="328"/>
      <c r="N20" s="149"/>
      <c r="O20" s="43"/>
      <c r="P20" s="33"/>
      <c r="Q20" s="235"/>
      <c r="R20" s="175"/>
      <c r="S20" s="149"/>
      <c r="T20" s="43"/>
      <c r="U20" s="33"/>
      <c r="V20" s="34"/>
      <c r="W20" s="328"/>
      <c r="X20" s="818"/>
      <c r="Y20" s="819"/>
      <c r="Z20" s="819"/>
      <c r="AA20" s="820"/>
    </row>
    <row r="21" spans="1:27" ht="13.5">
      <c r="A21" s="32"/>
      <c r="B21" s="195"/>
      <c r="C21" s="18"/>
      <c r="D21" s="33"/>
      <c r="E21" s="34"/>
      <c r="F21" s="116"/>
      <c r="G21" s="327"/>
      <c r="H21" s="328"/>
      <c r="I21" s="35"/>
      <c r="J21" s="43"/>
      <c r="K21" s="33"/>
      <c r="L21" s="34"/>
      <c r="M21" s="328"/>
      <c r="N21" s="149"/>
      <c r="O21" s="43"/>
      <c r="P21" s="33"/>
      <c r="Q21" s="235"/>
      <c r="R21" s="175"/>
      <c r="S21" s="149"/>
      <c r="T21" s="43"/>
      <c r="U21" s="33"/>
      <c r="V21" s="34"/>
      <c r="W21" s="328"/>
      <c r="X21" s="818"/>
      <c r="Y21" s="819"/>
      <c r="Z21" s="819"/>
      <c r="AA21" s="820"/>
    </row>
    <row r="22" spans="1:27" ht="13.5">
      <c r="A22" s="141"/>
      <c r="B22" s="141"/>
      <c r="C22" s="130"/>
      <c r="D22" s="130"/>
      <c r="E22" s="47"/>
      <c r="F22" s="171"/>
      <c r="G22" s="131"/>
      <c r="H22" s="344"/>
      <c r="I22" s="133"/>
      <c r="J22" s="130"/>
      <c r="K22" s="130"/>
      <c r="L22" s="47"/>
      <c r="M22" s="258"/>
      <c r="N22" s="131"/>
      <c r="O22" s="130"/>
      <c r="P22" s="130"/>
      <c r="Q22" s="243"/>
      <c r="R22" s="258"/>
      <c r="S22" s="131"/>
      <c r="T22" s="130"/>
      <c r="U22" s="130"/>
      <c r="V22" s="47"/>
      <c r="W22" s="258"/>
      <c r="X22" s="818"/>
      <c r="Y22" s="819"/>
      <c r="Z22" s="819"/>
      <c r="AA22" s="820"/>
    </row>
    <row r="23" spans="1:27" ht="13.5">
      <c r="A23" s="62"/>
      <c r="B23" s="62"/>
      <c r="C23" s="155" t="str">
        <f>CONCATENATE(FIXED(COUNTA(C18:C22),0,0),"　店")</f>
        <v>1　店</v>
      </c>
      <c r="D23" s="155"/>
      <c r="E23" s="93">
        <f>SUM(E18:E22)</f>
        <v>14000</v>
      </c>
      <c r="F23" s="118">
        <f>SUM(F18:F22)</f>
        <v>0</v>
      </c>
      <c r="G23" s="172"/>
      <c r="H23" s="245"/>
      <c r="I23" s="63"/>
      <c r="J23" s="155" t="str">
        <f>CONCATENATE(FIXED(COUNTA(J18:J22),0,0),"　店")</f>
        <v>2　店</v>
      </c>
      <c r="K23" s="155"/>
      <c r="L23" s="93">
        <f>SUM(L18:L22)</f>
        <v>1150</v>
      </c>
      <c r="M23" s="245">
        <f>SUM(M18:M22)</f>
        <v>0</v>
      </c>
      <c r="N23" s="172"/>
      <c r="O23" s="155"/>
      <c r="P23" s="155"/>
      <c r="Q23" s="259"/>
      <c r="R23" s="245"/>
      <c r="S23" s="172"/>
      <c r="T23" s="155" t="str">
        <f>CONCATENATE(FIXED(COUNTA(T18:T22),0,0),"　店")</f>
        <v>2　店</v>
      </c>
      <c r="U23" s="155"/>
      <c r="V23" s="93">
        <f>SUM(V18:V22)</f>
        <v>1400</v>
      </c>
      <c r="W23" s="245">
        <f>SUM(W18:W22)</f>
        <v>0</v>
      </c>
      <c r="X23" s="98"/>
      <c r="Y23" s="98"/>
      <c r="Z23" s="99"/>
      <c r="AA23" s="100"/>
    </row>
    <row r="24" spans="3:15" ht="24" customHeight="1">
      <c r="C24" s="22" t="s">
        <v>424</v>
      </c>
      <c r="D24" s="22"/>
      <c r="E24" s="22"/>
      <c r="F24" s="22"/>
      <c r="G24" s="23"/>
      <c r="H24" s="119"/>
      <c r="J24" s="24"/>
      <c r="K24" s="25" t="s">
        <v>3</v>
      </c>
      <c r="L24" s="827">
        <f>E30+G30+L30+Q30+V30</f>
        <v>2450</v>
      </c>
      <c r="M24" s="781"/>
      <c r="N24" s="24"/>
      <c r="O24" s="26" t="s">
        <v>0</v>
      </c>
    </row>
    <row r="25" spans="1:27" s="192" customFormat="1" ht="13.5" customHeight="1">
      <c r="A25" s="291" t="s">
        <v>2</v>
      </c>
      <c r="B25" s="678" t="s">
        <v>1</v>
      </c>
      <c r="C25" s="679"/>
      <c r="D25" s="679"/>
      <c r="E25" s="679"/>
      <c r="F25" s="358" t="s">
        <v>357</v>
      </c>
      <c r="G25" s="145"/>
      <c r="H25" s="359"/>
      <c r="I25" s="697" t="s">
        <v>4</v>
      </c>
      <c r="J25" s="697"/>
      <c r="K25" s="697"/>
      <c r="L25" s="697"/>
      <c r="M25" s="358" t="s">
        <v>357</v>
      </c>
      <c r="N25" s="704" t="s">
        <v>5</v>
      </c>
      <c r="O25" s="697"/>
      <c r="P25" s="697"/>
      <c r="Q25" s="697"/>
      <c r="R25" s="358" t="s">
        <v>357</v>
      </c>
      <c r="S25" s="704" t="s">
        <v>6</v>
      </c>
      <c r="T25" s="697"/>
      <c r="U25" s="697"/>
      <c r="V25" s="697"/>
      <c r="W25" s="358" t="s">
        <v>357</v>
      </c>
      <c r="X25" s="697"/>
      <c r="Y25" s="697"/>
      <c r="Z25" s="697"/>
      <c r="AA25" s="716"/>
    </row>
    <row r="26" spans="1:27" ht="13.5" customHeight="1">
      <c r="A26" s="807" t="s">
        <v>247</v>
      </c>
      <c r="B26" s="197"/>
      <c r="C26" s="28" t="s">
        <v>269</v>
      </c>
      <c r="D26" s="648" t="s">
        <v>479</v>
      </c>
      <c r="E26" s="30">
        <v>1050</v>
      </c>
      <c r="F26" s="492"/>
      <c r="G26" s="325"/>
      <c r="H26" s="496"/>
      <c r="I26" s="31"/>
      <c r="J26" s="230"/>
      <c r="K26" s="29"/>
      <c r="L26" s="30"/>
      <c r="M26" s="173"/>
      <c r="N26" s="229"/>
      <c r="O26" s="230"/>
      <c r="P26" s="29"/>
      <c r="Q26" s="228"/>
      <c r="R26" s="173"/>
      <c r="S26" s="229"/>
      <c r="T26" s="230"/>
      <c r="U26" s="29"/>
      <c r="V26" s="228"/>
      <c r="W26" s="173"/>
      <c r="X26" s="788" t="s">
        <v>473</v>
      </c>
      <c r="Y26" s="789"/>
      <c r="Z26" s="789"/>
      <c r="AA26" s="790"/>
    </row>
    <row r="27" spans="1:27" ht="13.5" customHeight="1">
      <c r="A27" s="809"/>
      <c r="B27" s="198"/>
      <c r="C27" s="84" t="s">
        <v>113</v>
      </c>
      <c r="D27" s="643" t="s">
        <v>395</v>
      </c>
      <c r="E27" s="86">
        <v>1400</v>
      </c>
      <c r="F27" s="506"/>
      <c r="G27" s="334"/>
      <c r="H27" s="509"/>
      <c r="I27" s="87"/>
      <c r="J27" s="90"/>
      <c r="K27" s="85"/>
      <c r="L27" s="253"/>
      <c r="M27" s="178"/>
      <c r="N27" s="254"/>
      <c r="O27" s="90"/>
      <c r="P27" s="85"/>
      <c r="Q27" s="253"/>
      <c r="R27" s="178"/>
      <c r="S27" s="254"/>
      <c r="T27" s="90"/>
      <c r="U27" s="85"/>
      <c r="V27" s="253"/>
      <c r="W27" s="178"/>
      <c r="X27" s="791"/>
      <c r="Y27" s="792"/>
      <c r="Z27" s="792"/>
      <c r="AA27" s="793"/>
    </row>
    <row r="28" spans="1:27" ht="13.5" customHeight="1">
      <c r="A28" s="44"/>
      <c r="B28" s="196"/>
      <c r="C28" s="45"/>
      <c r="D28" s="649"/>
      <c r="E28" s="47"/>
      <c r="F28" s="116"/>
      <c r="G28" s="329"/>
      <c r="H28" s="328"/>
      <c r="I28" s="48"/>
      <c r="J28" s="242"/>
      <c r="K28" s="46"/>
      <c r="L28" s="243"/>
      <c r="M28" s="175"/>
      <c r="N28" s="150"/>
      <c r="O28" s="242"/>
      <c r="P28" s="46"/>
      <c r="Q28" s="243"/>
      <c r="R28" s="175"/>
      <c r="S28" s="150"/>
      <c r="T28" s="242"/>
      <c r="U28" s="46"/>
      <c r="V28" s="243"/>
      <c r="W28" s="175"/>
      <c r="X28" s="58"/>
      <c r="Y28" s="59"/>
      <c r="Z28" s="60"/>
      <c r="AA28" s="61"/>
    </row>
    <row r="29" spans="1:27" ht="13.5" customHeight="1">
      <c r="A29" s="44"/>
      <c r="B29" s="196"/>
      <c r="C29" s="45"/>
      <c r="D29" s="46"/>
      <c r="E29" s="47"/>
      <c r="F29" s="116"/>
      <c r="G29" s="329"/>
      <c r="H29" s="328"/>
      <c r="I29" s="48"/>
      <c r="J29" s="242"/>
      <c r="K29" s="46"/>
      <c r="L29" s="243"/>
      <c r="M29" s="175"/>
      <c r="N29" s="150"/>
      <c r="O29" s="242"/>
      <c r="P29" s="46"/>
      <c r="Q29" s="243"/>
      <c r="R29" s="175"/>
      <c r="S29" s="150"/>
      <c r="T29" s="242"/>
      <c r="U29" s="46"/>
      <c r="V29" s="243"/>
      <c r="W29" s="175"/>
      <c r="X29" s="58"/>
      <c r="Y29" s="59"/>
      <c r="Z29" s="60"/>
      <c r="AA29" s="61"/>
    </row>
    <row r="30" spans="1:27" s="77" customFormat="1" ht="13.5" customHeight="1">
      <c r="A30" s="62"/>
      <c r="B30" s="62"/>
      <c r="C30" s="155" t="str">
        <f>CONCATENATE(FIXED(COUNTA(C26:C29),0,0),"　店")</f>
        <v>2　店</v>
      </c>
      <c r="D30" s="156"/>
      <c r="E30" s="93">
        <f>SUM(E26:E29)</f>
        <v>2450</v>
      </c>
      <c r="F30" s="118">
        <f>SUM(F26:F29)</f>
        <v>0</v>
      </c>
      <c r="G30" s="172"/>
      <c r="H30" s="245"/>
      <c r="I30" s="63"/>
      <c r="J30" s="155"/>
      <c r="K30" s="156"/>
      <c r="L30" s="244">
        <f>SUM(L26:L29)</f>
        <v>0</v>
      </c>
      <c r="M30" s="245">
        <f>SUM(M26:M29)</f>
        <v>0</v>
      </c>
      <c r="N30" s="246"/>
      <c r="O30" s="155" t="str">
        <f>CONCATENATE(FIXED(COUNTA(O26:O29),0,0),"　店")</f>
        <v>0　店</v>
      </c>
      <c r="P30" s="156"/>
      <c r="Q30" s="244"/>
      <c r="R30" s="245">
        <f>SUM(R26:R29)</f>
        <v>0</v>
      </c>
      <c r="S30" s="246"/>
      <c r="T30" s="155"/>
      <c r="U30" s="156"/>
      <c r="V30" s="244">
        <f>SUM(V26:V29)</f>
        <v>0</v>
      </c>
      <c r="W30" s="245">
        <f>SUM(W26:W29)</f>
        <v>0</v>
      </c>
      <c r="X30" s="98"/>
      <c r="Y30" s="98"/>
      <c r="Z30" s="99"/>
      <c r="AA30" s="100"/>
    </row>
    <row r="31" spans="3:15" ht="24" customHeight="1">
      <c r="C31" s="22" t="s">
        <v>425</v>
      </c>
      <c r="D31" s="22"/>
      <c r="E31" s="22"/>
      <c r="F31" s="22"/>
      <c r="G31" s="23"/>
      <c r="H31" s="119"/>
      <c r="J31" s="24"/>
      <c r="K31" s="25" t="s">
        <v>3</v>
      </c>
      <c r="L31" s="696">
        <f>E41+G41+L41+Q41+V41</f>
        <v>8950</v>
      </c>
      <c r="M31" s="696"/>
      <c r="N31" s="24"/>
      <c r="O31" s="26" t="s">
        <v>0</v>
      </c>
    </row>
    <row r="32" spans="1:27" s="192" customFormat="1" ht="13.5" customHeight="1">
      <c r="A32" s="291" t="s">
        <v>2</v>
      </c>
      <c r="B32" s="678" t="s">
        <v>1</v>
      </c>
      <c r="C32" s="679"/>
      <c r="D32" s="679"/>
      <c r="E32" s="679"/>
      <c r="F32" s="358" t="s">
        <v>357</v>
      </c>
      <c r="G32" s="145"/>
      <c r="H32" s="359"/>
      <c r="I32" s="697" t="s">
        <v>4</v>
      </c>
      <c r="J32" s="697"/>
      <c r="K32" s="697"/>
      <c r="L32" s="697"/>
      <c r="M32" s="358" t="s">
        <v>357</v>
      </c>
      <c r="N32" s="704" t="s">
        <v>5</v>
      </c>
      <c r="O32" s="697"/>
      <c r="P32" s="697"/>
      <c r="Q32" s="697"/>
      <c r="R32" s="358" t="s">
        <v>357</v>
      </c>
      <c r="S32" s="704" t="s">
        <v>6</v>
      </c>
      <c r="T32" s="697"/>
      <c r="U32" s="697"/>
      <c r="V32" s="697"/>
      <c r="W32" s="358" t="s">
        <v>357</v>
      </c>
      <c r="X32" s="697"/>
      <c r="Y32" s="697"/>
      <c r="Z32" s="697"/>
      <c r="AA32" s="716"/>
    </row>
    <row r="33" spans="1:27" ht="13.5">
      <c r="A33" s="27"/>
      <c r="B33" s="197"/>
      <c r="C33" s="28" t="s">
        <v>54</v>
      </c>
      <c r="D33" s="641" t="s">
        <v>480</v>
      </c>
      <c r="E33" s="30">
        <v>4100</v>
      </c>
      <c r="F33" s="492"/>
      <c r="G33" s="325"/>
      <c r="H33" s="496"/>
      <c r="I33" s="31"/>
      <c r="J33" s="230" t="s">
        <v>54</v>
      </c>
      <c r="K33" s="29"/>
      <c r="L33" s="30">
        <v>950</v>
      </c>
      <c r="M33" s="496"/>
      <c r="N33" s="229"/>
      <c r="O33" s="230"/>
      <c r="P33" s="29"/>
      <c r="Q33" s="30"/>
      <c r="R33" s="326"/>
      <c r="S33" s="229"/>
      <c r="T33" s="230" t="s">
        <v>54</v>
      </c>
      <c r="U33" s="29"/>
      <c r="V33" s="30">
        <v>950</v>
      </c>
      <c r="W33" s="496"/>
      <c r="X33" s="829" t="s">
        <v>293</v>
      </c>
      <c r="Y33" s="830"/>
      <c r="Z33" s="830"/>
      <c r="AA33" s="831"/>
    </row>
    <row r="34" spans="1:27" ht="13.5" customHeight="1">
      <c r="A34" s="32"/>
      <c r="B34" s="195"/>
      <c r="C34" s="18" t="s">
        <v>391</v>
      </c>
      <c r="D34" s="589" t="s">
        <v>480</v>
      </c>
      <c r="E34" s="34">
        <v>1800</v>
      </c>
      <c r="F34" s="493"/>
      <c r="G34" s="327"/>
      <c r="H34" s="497"/>
      <c r="I34" s="35"/>
      <c r="J34" s="43"/>
      <c r="K34" s="33"/>
      <c r="L34" s="235"/>
      <c r="M34" s="175"/>
      <c r="N34" s="149"/>
      <c r="O34" s="43"/>
      <c r="P34" s="33"/>
      <c r="Q34" s="235"/>
      <c r="R34" s="175"/>
      <c r="S34" s="149"/>
      <c r="T34" s="43"/>
      <c r="U34" s="33"/>
      <c r="V34" s="235"/>
      <c r="W34" s="175"/>
      <c r="X34" s="607" t="s">
        <v>417</v>
      </c>
      <c r="Y34" s="608"/>
      <c r="Z34" s="608"/>
      <c r="AA34" s="609"/>
    </row>
    <row r="35" spans="1:27" ht="13.5">
      <c r="A35" s="32"/>
      <c r="B35" s="195"/>
      <c r="C35" s="18" t="s">
        <v>55</v>
      </c>
      <c r="D35" s="642" t="s">
        <v>480</v>
      </c>
      <c r="E35" s="34">
        <v>1150</v>
      </c>
      <c r="F35" s="493"/>
      <c r="G35" s="327"/>
      <c r="H35" s="497"/>
      <c r="I35" s="35"/>
      <c r="J35" s="43"/>
      <c r="K35" s="33"/>
      <c r="L35" s="235"/>
      <c r="M35" s="175"/>
      <c r="N35" s="149"/>
      <c r="O35" s="43"/>
      <c r="P35" s="33"/>
      <c r="Q35" s="235"/>
      <c r="R35" s="175"/>
      <c r="S35" s="149"/>
      <c r="T35" s="43"/>
      <c r="U35" s="33"/>
      <c r="V35" s="235"/>
      <c r="W35" s="175"/>
      <c r="X35" s="607"/>
      <c r="Y35" s="608"/>
      <c r="Z35" s="608" t="s">
        <v>294</v>
      </c>
      <c r="AA35" s="609"/>
    </row>
    <row r="36" spans="1:27" ht="13.5">
      <c r="A36" s="32"/>
      <c r="B36" s="195"/>
      <c r="C36" s="18"/>
      <c r="D36" s="50"/>
      <c r="E36" s="34"/>
      <c r="F36" s="493"/>
      <c r="G36" s="327"/>
      <c r="H36" s="497"/>
      <c r="I36" s="35"/>
      <c r="J36" s="43"/>
      <c r="K36" s="33"/>
      <c r="L36" s="235"/>
      <c r="M36" s="175"/>
      <c r="N36" s="149"/>
      <c r="O36" s="43"/>
      <c r="P36" s="33"/>
      <c r="Q36" s="235"/>
      <c r="R36" s="175"/>
      <c r="S36" s="149"/>
      <c r="T36" s="43"/>
      <c r="U36" s="33"/>
      <c r="V36" s="235"/>
      <c r="W36" s="175"/>
      <c r="X36" s="340"/>
      <c r="Y36" s="70"/>
      <c r="Z36" s="70" t="s">
        <v>353</v>
      </c>
      <c r="AA36" s="71"/>
    </row>
    <row r="37" spans="1:27" ht="13.5">
      <c r="A37" s="32"/>
      <c r="B37" s="195"/>
      <c r="C37" s="18"/>
      <c r="D37" s="33"/>
      <c r="E37" s="34"/>
      <c r="F37" s="116"/>
      <c r="G37" s="327"/>
      <c r="H37" s="328"/>
      <c r="I37" s="35"/>
      <c r="J37" s="43"/>
      <c r="K37" s="33"/>
      <c r="L37" s="235"/>
      <c r="M37" s="175"/>
      <c r="N37" s="149"/>
      <c r="O37" s="43"/>
      <c r="P37" s="54"/>
      <c r="Q37" s="235"/>
      <c r="R37" s="175"/>
      <c r="S37" s="149"/>
      <c r="T37" s="43"/>
      <c r="U37" s="33"/>
      <c r="V37" s="235"/>
      <c r="W37" s="175"/>
      <c r="X37" s="341"/>
      <c r="Y37" s="296"/>
      <c r="Z37" s="296"/>
      <c r="AA37" s="102"/>
    </row>
    <row r="38" spans="1:27" ht="13.5">
      <c r="A38" s="32"/>
      <c r="B38" s="195"/>
      <c r="C38" s="18"/>
      <c r="D38" s="33"/>
      <c r="E38" s="34"/>
      <c r="F38" s="116"/>
      <c r="G38" s="327"/>
      <c r="H38" s="328"/>
      <c r="I38" s="35"/>
      <c r="J38" s="43"/>
      <c r="K38" s="33"/>
      <c r="L38" s="235"/>
      <c r="M38" s="175"/>
      <c r="N38" s="149"/>
      <c r="O38" s="43"/>
      <c r="P38" s="33"/>
      <c r="Q38" s="235"/>
      <c r="R38" s="175"/>
      <c r="S38" s="149"/>
      <c r="T38" s="43"/>
      <c r="U38" s="33"/>
      <c r="V38" s="235"/>
      <c r="W38" s="175"/>
      <c r="X38" s="341"/>
      <c r="Y38" s="296"/>
      <c r="Z38" s="296"/>
      <c r="AA38" s="102"/>
    </row>
    <row r="39" spans="1:27" ht="14.25">
      <c r="A39" s="32"/>
      <c r="B39" s="195"/>
      <c r="C39" s="18"/>
      <c r="D39" s="33"/>
      <c r="E39" s="34"/>
      <c r="F39" s="116"/>
      <c r="G39" s="327"/>
      <c r="H39" s="328"/>
      <c r="I39" s="35"/>
      <c r="J39" s="43"/>
      <c r="K39" s="33"/>
      <c r="L39" s="235"/>
      <c r="M39" s="175"/>
      <c r="N39" s="149"/>
      <c r="O39" s="43"/>
      <c r="P39" s="33"/>
      <c r="Q39" s="235"/>
      <c r="R39" s="175"/>
      <c r="S39" s="149"/>
      <c r="T39" s="43"/>
      <c r="U39" s="33"/>
      <c r="V39" s="235"/>
      <c r="W39" s="175"/>
      <c r="X39" s="319"/>
      <c r="Y39" s="59"/>
      <c r="Z39" s="60"/>
      <c r="AA39" s="61"/>
    </row>
    <row r="40" spans="1:27" ht="14.25">
      <c r="A40" s="44"/>
      <c r="B40" s="196"/>
      <c r="C40" s="45"/>
      <c r="D40" s="46"/>
      <c r="E40" s="47"/>
      <c r="F40" s="117"/>
      <c r="G40" s="329"/>
      <c r="H40" s="331"/>
      <c r="I40" s="48"/>
      <c r="J40" s="242"/>
      <c r="K40" s="46"/>
      <c r="L40" s="243"/>
      <c r="M40" s="178"/>
      <c r="N40" s="150"/>
      <c r="O40" s="242"/>
      <c r="P40" s="46"/>
      <c r="Q40" s="243"/>
      <c r="R40" s="178"/>
      <c r="S40" s="150"/>
      <c r="T40" s="242"/>
      <c r="U40" s="46"/>
      <c r="V40" s="243"/>
      <c r="W40" s="178"/>
      <c r="X40" s="319"/>
      <c r="Y40" s="59"/>
      <c r="Z40" s="60"/>
      <c r="AA40" s="61"/>
    </row>
    <row r="41" spans="1:27" ht="13.5">
      <c r="A41" s="62"/>
      <c r="B41" s="62"/>
      <c r="C41" s="155" t="str">
        <f>CONCATENATE(FIXED(COUNTA(C33:C40),0,0),"　店")</f>
        <v>3　店</v>
      </c>
      <c r="D41" s="156"/>
      <c r="E41" s="93">
        <f>SUM(E33:E40)</f>
        <v>7050</v>
      </c>
      <c r="F41" s="118">
        <f>SUM(F33:F40)</f>
        <v>0</v>
      </c>
      <c r="G41" s="172"/>
      <c r="H41" s="245"/>
      <c r="I41" s="63"/>
      <c r="J41" s="155" t="str">
        <f>CONCATENATE(FIXED(COUNTA(J33:J40),0,0),"　店")</f>
        <v>1　店</v>
      </c>
      <c r="K41" s="156"/>
      <c r="L41" s="93">
        <f>SUM(L33:L40)</f>
        <v>950</v>
      </c>
      <c r="M41" s="245">
        <f>SUM(M33:M40)</f>
        <v>0</v>
      </c>
      <c r="N41" s="246"/>
      <c r="O41" s="155"/>
      <c r="P41" s="156"/>
      <c r="Q41" s="93">
        <f>SUM(Q33:Q40)</f>
        <v>0</v>
      </c>
      <c r="R41" s="245">
        <f>SUM(R33:R40)</f>
        <v>0</v>
      </c>
      <c r="S41" s="246"/>
      <c r="T41" s="155" t="str">
        <f>CONCATENATE(FIXED(COUNTA(T33:T40),0,0),"　店")</f>
        <v>1　店</v>
      </c>
      <c r="U41" s="156"/>
      <c r="V41" s="93">
        <f>SUM(V33:V40)</f>
        <v>950</v>
      </c>
      <c r="W41" s="245">
        <f>SUM(W33:W40)</f>
        <v>0</v>
      </c>
      <c r="X41" s="342"/>
      <c r="Y41" s="98"/>
      <c r="Z41" s="99"/>
      <c r="AA41" s="100"/>
    </row>
    <row r="42" spans="1:27" ht="13.5">
      <c r="A42" s="549" t="str">
        <f>'表紙'!$A$34</f>
        <v>令和5年（12月１日以降）</v>
      </c>
      <c r="X42" s="224"/>
      <c r="Y42" s="224"/>
      <c r="Z42" s="709">
        <f>SUM('表紙'!A34)</f>
        <v>0</v>
      </c>
      <c r="AA42" s="709"/>
    </row>
  </sheetData>
  <sheetProtection formatCells="0"/>
  <mergeCells count="48">
    <mergeCell ref="X11:AA11"/>
    <mergeCell ref="L31:M31"/>
    <mergeCell ref="X5:AA5"/>
    <mergeCell ref="X6:AA6"/>
    <mergeCell ref="X22:AA22"/>
    <mergeCell ref="X7:AA7"/>
    <mergeCell ref="X8:AA8"/>
    <mergeCell ref="X13:AA13"/>
    <mergeCell ref="Z42:AA42"/>
    <mergeCell ref="X33:AA33"/>
    <mergeCell ref="B1:H2"/>
    <mergeCell ref="K1:Q1"/>
    <mergeCell ref="T1:X1"/>
    <mergeCell ref="K2:Q2"/>
    <mergeCell ref="X4:AA4"/>
    <mergeCell ref="S4:V4"/>
    <mergeCell ref="I4:L4"/>
    <mergeCell ref="Y2:AA2"/>
    <mergeCell ref="L3:M3"/>
    <mergeCell ref="B4:E4"/>
    <mergeCell ref="A18:A20"/>
    <mergeCell ref="N17:Q17"/>
    <mergeCell ref="B25:E25"/>
    <mergeCell ref="J16:K16"/>
    <mergeCell ref="L16:M16"/>
    <mergeCell ref="L24:M24"/>
    <mergeCell ref="N4:Q4"/>
    <mergeCell ref="C16:F16"/>
    <mergeCell ref="I32:L32"/>
    <mergeCell ref="X26:AA27"/>
    <mergeCell ref="X17:AA17"/>
    <mergeCell ref="X20:AA20"/>
    <mergeCell ref="S17:V17"/>
    <mergeCell ref="S25:V25"/>
    <mergeCell ref="X21:AA21"/>
    <mergeCell ref="X19:AA19"/>
    <mergeCell ref="X25:AA25"/>
    <mergeCell ref="N32:Q32"/>
    <mergeCell ref="A26:A27"/>
    <mergeCell ref="N25:Q25"/>
    <mergeCell ref="B17:E17"/>
    <mergeCell ref="I17:L17"/>
    <mergeCell ref="T2:W2"/>
    <mergeCell ref="X32:AA32"/>
    <mergeCell ref="S32:V32"/>
    <mergeCell ref="X18:AA18"/>
    <mergeCell ref="I25:L25"/>
    <mergeCell ref="B32:E32"/>
  </mergeCells>
  <dataValidations count="2">
    <dataValidation type="whole" operator="lessThanOrEqual" allowBlank="1" showInputMessage="1" showErrorMessage="1" sqref="W33:W40 W26:W29 W18:W21 W5:W14 H33:H40 H5:H14 H26:H29 H18:H21 M5:M14 M26:M29 M18:M21 M33:M40 F33:F40 F26:F29 F18:F21 F5:F14 R5:R14 R26:R29 R18:R21 R33:R40">
      <formula1>V33</formula1>
    </dataValidation>
    <dataValidation allowBlank="1" showInputMessage="1" sqref="Y1 A1:A2 B1 I1:K2 R1:R2"/>
  </dataValidations>
  <printOptions horizontalCentered="1" verticalCentered="1"/>
  <pageMargins left="0.5905511811023623" right="0.3937007874015748" top="0.2362204724409449" bottom="0.31496062992125984" header="0" footer="0.1968503937007874"/>
  <pageSetup fitToHeight="1" fitToWidth="1" horizontalDpi="600" verticalDpi="600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showGridLines="0" showZeros="0" view="pageBreakPreview" zoomScaleSheetLayoutView="100" zoomScalePageLayoutView="0" workbookViewId="0" topLeftCell="A1">
      <selection activeCell="B1" sqref="B1:H2"/>
    </sheetView>
  </sheetViews>
  <sheetFormatPr defaultColWidth="9.00390625" defaultRowHeight="13.5"/>
  <cols>
    <col min="1" max="1" width="7.625" style="6" customWidth="1"/>
    <col min="2" max="2" width="1.875" style="192" customWidth="1"/>
    <col min="3" max="3" width="9.625" style="67" customWidth="1"/>
    <col min="4" max="4" width="1.875" style="67" customWidth="1"/>
    <col min="5" max="5" width="6.625" style="68" customWidth="1"/>
    <col min="6" max="6" width="7.375" style="6" customWidth="1"/>
    <col min="7" max="7" width="5.625" style="69" customWidth="1"/>
    <col min="8" max="8" width="5.625" style="120" customWidth="1"/>
    <col min="9" max="9" width="0.37109375" style="6" customWidth="1"/>
    <col min="10" max="10" width="8.875" style="6" customWidth="1"/>
    <col min="11" max="11" width="2.125" style="6" customWidth="1"/>
    <col min="12" max="12" width="6.25390625" style="6" customWidth="1"/>
    <col min="13" max="13" width="6.25390625" style="121" customWidth="1"/>
    <col min="14" max="14" width="0.37109375" style="6" customWidth="1"/>
    <col min="15" max="15" width="8.875" style="6" customWidth="1"/>
    <col min="16" max="16" width="2.125" style="6" customWidth="1"/>
    <col min="17" max="17" width="6.25390625" style="6" customWidth="1"/>
    <col min="18" max="18" width="6.25390625" style="121" customWidth="1"/>
    <col min="19" max="19" width="0.37109375" style="6" customWidth="1"/>
    <col min="20" max="20" width="8.875" style="6" customWidth="1"/>
    <col min="21" max="21" width="2.125" style="6" customWidth="1"/>
    <col min="22" max="22" width="6.25390625" style="6" customWidth="1"/>
    <col min="23" max="23" width="6.25390625" style="121" customWidth="1"/>
    <col min="24" max="24" width="8.125" style="6" customWidth="1"/>
    <col min="25" max="25" width="2.125" style="6" customWidth="1"/>
    <col min="26" max="26" width="5.125" style="6" customWidth="1"/>
    <col min="27" max="27" width="6.125" style="6" customWidth="1"/>
    <col min="28" max="16384" width="9.00390625" style="6" customWidth="1"/>
  </cols>
  <sheetData>
    <row r="1" spans="1:27" ht="27" customHeight="1">
      <c r="A1" s="1" t="s">
        <v>202</v>
      </c>
      <c r="B1" s="845"/>
      <c r="C1" s="845"/>
      <c r="D1" s="845"/>
      <c r="E1" s="845"/>
      <c r="F1" s="845"/>
      <c r="G1" s="845"/>
      <c r="H1" s="846"/>
      <c r="I1" s="2" t="s">
        <v>203</v>
      </c>
      <c r="J1" s="19" t="s">
        <v>203</v>
      </c>
      <c r="K1" s="733"/>
      <c r="L1" s="733"/>
      <c r="M1" s="733"/>
      <c r="N1" s="733"/>
      <c r="O1" s="733"/>
      <c r="P1" s="733"/>
      <c r="Q1" s="733"/>
      <c r="R1" s="2" t="s">
        <v>287</v>
      </c>
      <c r="S1" s="147"/>
      <c r="T1" s="733"/>
      <c r="U1" s="733"/>
      <c r="V1" s="733"/>
      <c r="W1" s="733"/>
      <c r="X1" s="849"/>
      <c r="Y1" s="112" t="s">
        <v>288</v>
      </c>
      <c r="Z1" s="112"/>
      <c r="AA1" s="148"/>
    </row>
    <row r="2" spans="1:27" ht="27" customHeight="1">
      <c r="A2" s="7"/>
      <c r="B2" s="847"/>
      <c r="C2" s="847"/>
      <c r="D2" s="847"/>
      <c r="E2" s="847"/>
      <c r="F2" s="847"/>
      <c r="G2" s="847"/>
      <c r="H2" s="848"/>
      <c r="I2" s="2" t="s">
        <v>204</v>
      </c>
      <c r="J2" s="19" t="s">
        <v>204</v>
      </c>
      <c r="K2" s="733"/>
      <c r="L2" s="733"/>
      <c r="M2" s="733"/>
      <c r="N2" s="733"/>
      <c r="O2" s="733"/>
      <c r="P2" s="733"/>
      <c r="Q2" s="733"/>
      <c r="R2" s="2" t="s">
        <v>205</v>
      </c>
      <c r="S2" s="146"/>
      <c r="T2" s="785">
        <f>F20+H20+M20+W20+F35+H35+M35</f>
        <v>0</v>
      </c>
      <c r="U2" s="785"/>
      <c r="V2" s="785"/>
      <c r="W2" s="785"/>
      <c r="X2" s="534" t="s">
        <v>0</v>
      </c>
      <c r="Y2" s="706"/>
      <c r="Z2" s="707"/>
      <c r="AA2" s="708"/>
    </row>
    <row r="3" spans="3:15" ht="24" customHeight="1">
      <c r="C3" s="22" t="s">
        <v>432</v>
      </c>
      <c r="D3" s="22"/>
      <c r="E3" s="22"/>
      <c r="F3" s="22"/>
      <c r="G3" s="23"/>
      <c r="H3" s="119"/>
      <c r="J3" s="24"/>
      <c r="K3" s="25" t="s">
        <v>3</v>
      </c>
      <c r="L3" s="696">
        <f>E20+G20+L20+Q20+V20</f>
        <v>20300</v>
      </c>
      <c r="M3" s="696"/>
      <c r="N3" s="24"/>
      <c r="O3" s="26" t="s">
        <v>0</v>
      </c>
    </row>
    <row r="4" spans="1:27" s="192" customFormat="1" ht="13.5" customHeight="1">
      <c r="A4" s="291" t="s">
        <v>2</v>
      </c>
      <c r="B4" s="678" t="s">
        <v>1</v>
      </c>
      <c r="C4" s="679"/>
      <c r="D4" s="679"/>
      <c r="E4" s="679"/>
      <c r="F4" s="358" t="s">
        <v>357</v>
      </c>
      <c r="G4" s="145"/>
      <c r="H4" s="359"/>
      <c r="I4" s="697" t="s">
        <v>4</v>
      </c>
      <c r="J4" s="697"/>
      <c r="K4" s="697"/>
      <c r="L4" s="697"/>
      <c r="M4" s="358" t="s">
        <v>357</v>
      </c>
      <c r="N4" s="704" t="s">
        <v>5</v>
      </c>
      <c r="O4" s="697"/>
      <c r="P4" s="697"/>
      <c r="Q4" s="697"/>
      <c r="R4" s="358" t="s">
        <v>357</v>
      </c>
      <c r="S4" s="704" t="s">
        <v>6</v>
      </c>
      <c r="T4" s="697"/>
      <c r="U4" s="697"/>
      <c r="V4" s="697"/>
      <c r="W4" s="358" t="s">
        <v>357</v>
      </c>
      <c r="X4" s="697"/>
      <c r="Y4" s="697"/>
      <c r="Z4" s="697"/>
      <c r="AA4" s="716"/>
    </row>
    <row r="5" spans="1:27" ht="13.5" customHeight="1">
      <c r="A5" s="27"/>
      <c r="B5" s="157"/>
      <c r="C5" s="28" t="s">
        <v>114</v>
      </c>
      <c r="D5" s="641" t="s">
        <v>479</v>
      </c>
      <c r="E5" s="30">
        <v>2400</v>
      </c>
      <c r="F5" s="492"/>
      <c r="G5" s="325"/>
      <c r="H5" s="496"/>
      <c r="I5" s="31"/>
      <c r="J5" s="230" t="s">
        <v>145</v>
      </c>
      <c r="K5" s="29"/>
      <c r="L5" s="30">
        <v>500</v>
      </c>
      <c r="M5" s="496"/>
      <c r="N5" s="229"/>
      <c r="O5" s="230"/>
      <c r="P5" s="29"/>
      <c r="Q5" s="228"/>
      <c r="R5" s="173"/>
      <c r="S5" s="229"/>
      <c r="T5" s="230" t="s">
        <v>149</v>
      </c>
      <c r="U5" s="29"/>
      <c r="V5" s="30">
        <v>600</v>
      </c>
      <c r="W5" s="496"/>
      <c r="X5" s="842" t="s">
        <v>497</v>
      </c>
      <c r="Y5" s="843"/>
      <c r="Z5" s="843"/>
      <c r="AA5" s="844"/>
    </row>
    <row r="6" spans="1:27" ht="13.5" customHeight="1">
      <c r="A6" s="32"/>
      <c r="B6" s="158"/>
      <c r="C6" s="43" t="s">
        <v>528</v>
      </c>
      <c r="D6" s="589" t="s">
        <v>479</v>
      </c>
      <c r="E6" s="34">
        <v>2150</v>
      </c>
      <c r="F6" s="493"/>
      <c r="G6" s="327"/>
      <c r="H6" s="497"/>
      <c r="I6" s="35"/>
      <c r="J6" s="43" t="s">
        <v>146</v>
      </c>
      <c r="K6" s="33"/>
      <c r="L6" s="34">
        <v>900</v>
      </c>
      <c r="M6" s="497"/>
      <c r="N6" s="149"/>
      <c r="O6" s="236"/>
      <c r="P6" s="33"/>
      <c r="Q6" s="235"/>
      <c r="R6" s="175"/>
      <c r="S6" s="149"/>
      <c r="T6" s="43" t="s">
        <v>145</v>
      </c>
      <c r="U6" s="33"/>
      <c r="V6" s="34">
        <v>450</v>
      </c>
      <c r="W6" s="497"/>
      <c r="X6" s="791" t="s">
        <v>543</v>
      </c>
      <c r="Y6" s="792"/>
      <c r="Z6" s="792"/>
      <c r="AA6" s="793"/>
    </row>
    <row r="7" spans="1:27" ht="13.5" customHeight="1">
      <c r="A7" s="32"/>
      <c r="B7" s="158"/>
      <c r="C7" s="43" t="s">
        <v>150</v>
      </c>
      <c r="D7" s="589" t="s">
        <v>479</v>
      </c>
      <c r="E7" s="34">
        <v>1100</v>
      </c>
      <c r="F7" s="493"/>
      <c r="G7" s="327"/>
      <c r="H7" s="497"/>
      <c r="I7" s="35"/>
      <c r="J7" s="43" t="s">
        <v>147</v>
      </c>
      <c r="K7" s="33"/>
      <c r="L7" s="34">
        <v>350</v>
      </c>
      <c r="M7" s="497"/>
      <c r="N7" s="149"/>
      <c r="O7" s="236"/>
      <c r="P7" s="33"/>
      <c r="Q7" s="235"/>
      <c r="R7" s="175"/>
      <c r="S7" s="149"/>
      <c r="T7" s="43"/>
      <c r="U7" s="33"/>
      <c r="V7" s="34"/>
      <c r="W7" s="328"/>
      <c r="X7" s="815" t="s">
        <v>519</v>
      </c>
      <c r="Y7" s="841"/>
      <c r="Z7" s="841"/>
      <c r="AA7" s="801"/>
    </row>
    <row r="8" spans="1:27" ht="13.5" customHeight="1">
      <c r="A8" s="32"/>
      <c r="B8" s="158"/>
      <c r="C8" s="587" t="s">
        <v>405</v>
      </c>
      <c r="D8" s="589" t="s">
        <v>479</v>
      </c>
      <c r="E8" s="34">
        <v>2700</v>
      </c>
      <c r="F8" s="493"/>
      <c r="G8" s="327"/>
      <c r="H8" s="497"/>
      <c r="I8" s="35"/>
      <c r="J8" s="43" t="s">
        <v>148</v>
      </c>
      <c r="K8" s="33"/>
      <c r="L8" s="34">
        <v>450</v>
      </c>
      <c r="M8" s="497"/>
      <c r="N8" s="149"/>
      <c r="O8" s="236"/>
      <c r="P8" s="33"/>
      <c r="Q8" s="235"/>
      <c r="R8" s="175"/>
      <c r="S8" s="149"/>
      <c r="T8" s="43"/>
      <c r="U8" s="33"/>
      <c r="V8" s="235"/>
      <c r="W8" s="175"/>
      <c r="X8" s="78"/>
      <c r="Y8" s="78"/>
      <c r="Z8" s="78"/>
      <c r="AA8" s="73"/>
    </row>
    <row r="9" spans="1:27" ht="13.5" customHeight="1">
      <c r="A9" s="32"/>
      <c r="B9" s="158"/>
      <c r="C9" s="18" t="s">
        <v>115</v>
      </c>
      <c r="D9" s="589" t="s">
        <v>479</v>
      </c>
      <c r="E9" s="34">
        <v>2200</v>
      </c>
      <c r="F9" s="493"/>
      <c r="G9" s="327"/>
      <c r="H9" s="497"/>
      <c r="I9" s="35"/>
      <c r="J9" s="43"/>
      <c r="K9" s="33"/>
      <c r="L9" s="34"/>
      <c r="M9" s="328"/>
      <c r="N9" s="149"/>
      <c r="O9" s="43"/>
      <c r="P9" s="33"/>
      <c r="Q9" s="235"/>
      <c r="R9" s="175"/>
      <c r="S9" s="149"/>
      <c r="T9" s="43"/>
      <c r="U9" s="33"/>
      <c r="V9" s="34"/>
      <c r="W9" s="175"/>
      <c r="X9" s="78"/>
      <c r="Y9" s="78"/>
      <c r="Z9" s="78"/>
      <c r="AA9" s="73"/>
    </row>
    <row r="10" spans="1:27" ht="13.5" customHeight="1">
      <c r="A10" s="32"/>
      <c r="B10" s="158"/>
      <c r="C10" s="18" t="s">
        <v>56</v>
      </c>
      <c r="D10" s="50" t="s">
        <v>387</v>
      </c>
      <c r="E10" s="34">
        <v>1950</v>
      </c>
      <c r="F10" s="493"/>
      <c r="G10" s="327"/>
      <c r="H10" s="497"/>
      <c r="I10" s="35"/>
      <c r="J10" s="43"/>
      <c r="K10" s="33"/>
      <c r="L10" s="34"/>
      <c r="M10" s="328"/>
      <c r="N10" s="149"/>
      <c r="O10" s="43"/>
      <c r="P10" s="33"/>
      <c r="Q10" s="235"/>
      <c r="R10" s="175"/>
      <c r="S10" s="149"/>
      <c r="T10" s="43"/>
      <c r="U10" s="33"/>
      <c r="V10" s="235"/>
      <c r="W10" s="175"/>
      <c r="X10" s="78"/>
      <c r="Y10" s="78"/>
      <c r="Z10" s="78"/>
      <c r="AA10" s="73"/>
    </row>
    <row r="11" spans="1:27" ht="13.5" customHeight="1">
      <c r="A11" s="32"/>
      <c r="B11" s="158"/>
      <c r="C11" s="18" t="s">
        <v>116</v>
      </c>
      <c r="D11" s="589" t="s">
        <v>479</v>
      </c>
      <c r="E11" s="34">
        <v>2350</v>
      </c>
      <c r="F11" s="493"/>
      <c r="G11" s="327"/>
      <c r="H11" s="497"/>
      <c r="I11" s="35"/>
      <c r="J11" s="43"/>
      <c r="K11" s="33"/>
      <c r="L11" s="34"/>
      <c r="M11" s="328"/>
      <c r="N11" s="149"/>
      <c r="O11" s="43"/>
      <c r="P11" s="33"/>
      <c r="Q11" s="235"/>
      <c r="R11" s="175"/>
      <c r="S11" s="149"/>
      <c r="T11" s="43"/>
      <c r="U11" s="33"/>
      <c r="V11" s="235"/>
      <c r="W11" s="175"/>
      <c r="X11" s="103"/>
      <c r="Y11" s="104"/>
      <c r="Z11" s="60"/>
      <c r="AA11" s="61"/>
    </row>
    <row r="12" spans="1:27" ht="13.5" customHeight="1">
      <c r="A12" s="32"/>
      <c r="B12" s="158"/>
      <c r="C12" s="18" t="s">
        <v>117</v>
      </c>
      <c r="D12" s="50" t="s">
        <v>387</v>
      </c>
      <c r="E12" s="34">
        <v>1200</v>
      </c>
      <c r="F12" s="493"/>
      <c r="G12" s="327"/>
      <c r="H12" s="497"/>
      <c r="I12" s="35"/>
      <c r="J12" s="43"/>
      <c r="K12" s="33"/>
      <c r="L12" s="34"/>
      <c r="M12" s="328"/>
      <c r="N12" s="149"/>
      <c r="O12" s="43"/>
      <c r="P12" s="33"/>
      <c r="Q12" s="235"/>
      <c r="R12" s="175"/>
      <c r="S12" s="149"/>
      <c r="T12" s="43"/>
      <c r="U12" s="33"/>
      <c r="V12" s="235"/>
      <c r="W12" s="175"/>
      <c r="X12" s="101"/>
      <c r="Y12" s="59"/>
      <c r="Z12" s="60"/>
      <c r="AA12" s="61"/>
    </row>
    <row r="13" spans="1:27" ht="13.5" customHeight="1">
      <c r="A13" s="32"/>
      <c r="B13" s="193" t="s">
        <v>244</v>
      </c>
      <c r="C13" s="18" t="s">
        <v>118</v>
      </c>
      <c r="D13" s="50" t="s">
        <v>387</v>
      </c>
      <c r="E13" s="34">
        <v>1000</v>
      </c>
      <c r="F13" s="493"/>
      <c r="G13" s="327"/>
      <c r="H13" s="497"/>
      <c r="I13" s="35"/>
      <c r="J13" s="43"/>
      <c r="K13" s="33"/>
      <c r="L13" s="34"/>
      <c r="M13" s="328"/>
      <c r="N13" s="149"/>
      <c r="O13" s="43"/>
      <c r="P13" s="33"/>
      <c r="Q13" s="235"/>
      <c r="R13" s="175"/>
      <c r="S13" s="149"/>
      <c r="T13" s="43"/>
      <c r="U13" s="33"/>
      <c r="V13" s="235"/>
      <c r="W13" s="175"/>
      <c r="X13" s="58"/>
      <c r="Y13" s="59"/>
      <c r="Z13" s="60"/>
      <c r="AA13" s="61"/>
    </row>
    <row r="14" spans="1:27" ht="13.5" customHeight="1">
      <c r="A14" s="32"/>
      <c r="B14" s="195"/>
      <c r="E14" s="674"/>
      <c r="F14" s="493"/>
      <c r="G14" s="327"/>
      <c r="H14" s="497"/>
      <c r="I14" s="35"/>
      <c r="J14" s="43"/>
      <c r="K14" s="33"/>
      <c r="L14" s="34"/>
      <c r="M14" s="328"/>
      <c r="N14" s="149"/>
      <c r="O14" s="43"/>
      <c r="P14" s="33"/>
      <c r="Q14" s="235"/>
      <c r="R14" s="175"/>
      <c r="S14" s="149"/>
      <c r="T14" s="43"/>
      <c r="U14" s="33"/>
      <c r="V14" s="235"/>
      <c r="W14" s="175"/>
      <c r="X14" s="78"/>
      <c r="Y14" s="78"/>
      <c r="Z14" s="78"/>
      <c r="AA14" s="73"/>
    </row>
    <row r="15" spans="1:27" ht="13.5" customHeight="1">
      <c r="A15" s="32"/>
      <c r="B15" s="193"/>
      <c r="C15" s="18"/>
      <c r="D15" s="50"/>
      <c r="E15" s="34"/>
      <c r="F15" s="493"/>
      <c r="G15" s="327"/>
      <c r="H15" s="497"/>
      <c r="I15" s="35"/>
      <c r="J15" s="43"/>
      <c r="K15" s="33"/>
      <c r="L15" s="34"/>
      <c r="M15" s="328"/>
      <c r="N15" s="149"/>
      <c r="O15" s="43"/>
      <c r="P15" s="33"/>
      <c r="Q15" s="235"/>
      <c r="R15" s="175"/>
      <c r="S15" s="149"/>
      <c r="T15" s="43"/>
      <c r="U15" s="33"/>
      <c r="V15" s="235"/>
      <c r="W15" s="175"/>
      <c r="X15" s="791" t="s">
        <v>544</v>
      </c>
      <c r="Y15" s="850"/>
      <c r="Z15" s="850"/>
      <c r="AA15" s="793"/>
    </row>
    <row r="16" spans="1:27" ht="13.5" customHeight="1">
      <c r="A16" s="32"/>
      <c r="B16" s="158"/>
      <c r="C16" s="18"/>
      <c r="D16" s="33"/>
      <c r="E16" s="34"/>
      <c r="F16" s="116"/>
      <c r="G16" s="327"/>
      <c r="H16" s="328"/>
      <c r="I16" s="35"/>
      <c r="J16" s="43"/>
      <c r="K16" s="33"/>
      <c r="L16" s="34"/>
      <c r="M16" s="328"/>
      <c r="N16" s="149"/>
      <c r="O16" s="43"/>
      <c r="P16" s="33"/>
      <c r="Q16" s="235"/>
      <c r="R16" s="175"/>
      <c r="S16" s="149"/>
      <c r="T16" s="43"/>
      <c r="U16" s="33"/>
      <c r="V16" s="235"/>
      <c r="W16" s="175"/>
      <c r="X16" s="791"/>
      <c r="Y16" s="850"/>
      <c r="Z16" s="850"/>
      <c r="AA16" s="793"/>
    </row>
    <row r="17" spans="1:27" ht="13.5" customHeight="1">
      <c r="A17" s="32"/>
      <c r="B17" s="158"/>
      <c r="C17" s="18"/>
      <c r="D17" s="33"/>
      <c r="E17" s="34"/>
      <c r="F17" s="116"/>
      <c r="G17" s="327"/>
      <c r="H17" s="328"/>
      <c r="I17" s="35"/>
      <c r="J17" s="43"/>
      <c r="K17" s="33"/>
      <c r="L17" s="34"/>
      <c r="M17" s="328"/>
      <c r="N17" s="149"/>
      <c r="O17" s="43"/>
      <c r="P17" s="33"/>
      <c r="Q17" s="235"/>
      <c r="R17" s="175"/>
      <c r="S17" s="149"/>
      <c r="T17" s="43"/>
      <c r="U17" s="33"/>
      <c r="V17" s="235"/>
      <c r="W17" s="175"/>
      <c r="X17" s="105"/>
      <c r="Y17" s="105"/>
      <c r="Z17" s="105"/>
      <c r="AA17" s="106"/>
    </row>
    <row r="18" spans="1:27" ht="13.5" customHeight="1">
      <c r="A18" s="32"/>
      <c r="B18" s="158"/>
      <c r="C18" s="18"/>
      <c r="D18" s="33"/>
      <c r="E18" s="34"/>
      <c r="F18" s="116"/>
      <c r="G18" s="327"/>
      <c r="H18" s="328"/>
      <c r="I18" s="35"/>
      <c r="J18" s="43"/>
      <c r="K18" s="33"/>
      <c r="L18" s="34"/>
      <c r="M18" s="328"/>
      <c r="N18" s="149"/>
      <c r="O18" s="43"/>
      <c r="P18" s="33"/>
      <c r="Q18" s="235"/>
      <c r="R18" s="175"/>
      <c r="S18" s="149"/>
      <c r="T18" s="43"/>
      <c r="U18" s="33"/>
      <c r="V18" s="235"/>
      <c r="W18" s="175"/>
      <c r="X18" s="58"/>
      <c r="Y18" s="59"/>
      <c r="Z18" s="60"/>
      <c r="AA18" s="61"/>
    </row>
    <row r="19" spans="1:27" ht="13.5" customHeight="1">
      <c r="A19" s="44"/>
      <c r="B19" s="161"/>
      <c r="C19" s="45"/>
      <c r="D19" s="46"/>
      <c r="E19" s="47"/>
      <c r="F19" s="117"/>
      <c r="G19" s="329"/>
      <c r="H19" s="331"/>
      <c r="I19" s="48"/>
      <c r="J19" s="242"/>
      <c r="K19" s="46"/>
      <c r="L19" s="47"/>
      <c r="M19" s="331"/>
      <c r="N19" s="150"/>
      <c r="O19" s="242"/>
      <c r="P19" s="46"/>
      <c r="Q19" s="243"/>
      <c r="R19" s="178"/>
      <c r="S19" s="150"/>
      <c r="T19" s="242"/>
      <c r="U19" s="46"/>
      <c r="V19" s="243"/>
      <c r="W19" s="178"/>
      <c r="X19" s="58"/>
      <c r="Y19" s="59"/>
      <c r="Z19" s="60"/>
      <c r="AA19" s="61"/>
    </row>
    <row r="20" spans="1:27" s="77" customFormat="1" ht="13.5" customHeight="1">
      <c r="A20" s="62"/>
      <c r="B20" s="62"/>
      <c r="C20" s="155" t="str">
        <f>CONCATENATE(FIXED(COUNTA(C5:C19),0,0),"　店")</f>
        <v>9　店</v>
      </c>
      <c r="D20" s="156"/>
      <c r="E20" s="93">
        <f>SUM(E5:E19)</f>
        <v>17050</v>
      </c>
      <c r="F20" s="118">
        <f>SUM(F5:F19)</f>
        <v>0</v>
      </c>
      <c r="G20" s="172"/>
      <c r="H20" s="245"/>
      <c r="I20" s="63"/>
      <c r="J20" s="155" t="str">
        <f>CONCATENATE(FIXED(COUNTA(J5:J19),0,0),"　店")</f>
        <v>4　店</v>
      </c>
      <c r="K20" s="156"/>
      <c r="L20" s="93">
        <f>SUM(L5:L19)</f>
        <v>2200</v>
      </c>
      <c r="M20" s="245">
        <f>SUM(M5:M19)</f>
        <v>0</v>
      </c>
      <c r="N20" s="246"/>
      <c r="O20" s="155"/>
      <c r="P20" s="156"/>
      <c r="Q20" s="93"/>
      <c r="R20" s="245">
        <f>SUM(R5:R19)</f>
        <v>0</v>
      </c>
      <c r="S20" s="246"/>
      <c r="T20" s="155" t="str">
        <f>CONCATENATE(FIXED(COUNTA(T5:T19),0,0),"　店")</f>
        <v>2　店</v>
      </c>
      <c r="U20" s="156"/>
      <c r="V20" s="93">
        <f>SUM(V5:V19)</f>
        <v>1050</v>
      </c>
      <c r="W20" s="245">
        <f>SUM(W5:W19)</f>
        <v>0</v>
      </c>
      <c r="X20" s="98"/>
      <c r="Y20" s="98"/>
      <c r="Z20" s="99"/>
      <c r="AA20" s="100"/>
    </row>
    <row r="21" spans="3:15" ht="24" customHeight="1">
      <c r="C21" s="22" t="s">
        <v>433</v>
      </c>
      <c r="D21" s="22"/>
      <c r="E21" s="22"/>
      <c r="F21" s="22"/>
      <c r="G21" s="23"/>
      <c r="H21" s="119"/>
      <c r="J21" s="24"/>
      <c r="K21" s="25" t="s">
        <v>3</v>
      </c>
      <c r="L21" s="696">
        <f>E35+G35+L35+Q35+V35</f>
        <v>11400</v>
      </c>
      <c r="M21" s="696"/>
      <c r="N21" s="24"/>
      <c r="O21" s="26" t="s">
        <v>0</v>
      </c>
    </row>
    <row r="22" spans="1:27" s="192" customFormat="1" ht="13.5" customHeight="1">
      <c r="A22" s="291" t="s">
        <v>2</v>
      </c>
      <c r="B22" s="678" t="s">
        <v>1</v>
      </c>
      <c r="C22" s="679"/>
      <c r="D22" s="679"/>
      <c r="E22" s="679"/>
      <c r="F22" s="358" t="s">
        <v>357</v>
      </c>
      <c r="G22" s="145"/>
      <c r="H22" s="359"/>
      <c r="I22" s="697" t="s">
        <v>4</v>
      </c>
      <c r="J22" s="697"/>
      <c r="K22" s="697"/>
      <c r="L22" s="697"/>
      <c r="M22" s="358" t="s">
        <v>357</v>
      </c>
      <c r="N22" s="704" t="s">
        <v>5</v>
      </c>
      <c r="O22" s="697"/>
      <c r="P22" s="697"/>
      <c r="Q22" s="697"/>
      <c r="R22" s="358" t="s">
        <v>357</v>
      </c>
      <c r="S22" s="704" t="s">
        <v>6</v>
      </c>
      <c r="T22" s="697"/>
      <c r="U22" s="697"/>
      <c r="V22" s="697"/>
      <c r="W22" s="358" t="s">
        <v>357</v>
      </c>
      <c r="X22" s="697"/>
      <c r="Y22" s="697"/>
      <c r="Z22" s="697"/>
      <c r="AA22" s="716"/>
    </row>
    <row r="23" spans="1:27" ht="13.5">
      <c r="A23" s="807" t="s">
        <v>246</v>
      </c>
      <c r="B23" s="199" t="s">
        <v>244</v>
      </c>
      <c r="C23" s="28" t="s">
        <v>119</v>
      </c>
      <c r="D23" s="641" t="s">
        <v>480</v>
      </c>
      <c r="E23" s="30">
        <v>3500</v>
      </c>
      <c r="F23" s="492"/>
      <c r="G23" s="325"/>
      <c r="H23" s="496"/>
      <c r="I23" s="31"/>
      <c r="J23" s="230" t="s">
        <v>194</v>
      </c>
      <c r="K23" s="29"/>
      <c r="L23" s="30">
        <v>1100</v>
      </c>
      <c r="M23" s="496"/>
      <c r="N23" s="229"/>
      <c r="O23" s="230"/>
      <c r="P23" s="29"/>
      <c r="Q23" s="228"/>
      <c r="R23" s="173"/>
      <c r="S23" s="229"/>
      <c r="T23" s="251"/>
      <c r="U23" s="29"/>
      <c r="V23" s="228"/>
      <c r="W23" s="173"/>
      <c r="X23" s="788" t="s">
        <v>545</v>
      </c>
      <c r="Y23" s="789"/>
      <c r="Z23" s="789"/>
      <c r="AA23" s="790"/>
    </row>
    <row r="24" spans="1:27" ht="13.5">
      <c r="A24" s="808"/>
      <c r="B24" s="158"/>
      <c r="C24" s="18" t="s">
        <v>120</v>
      </c>
      <c r="D24" s="589" t="s">
        <v>480</v>
      </c>
      <c r="E24" s="34">
        <v>2150</v>
      </c>
      <c r="F24" s="493"/>
      <c r="G24" s="327"/>
      <c r="H24" s="497"/>
      <c r="I24" s="35"/>
      <c r="J24" s="43"/>
      <c r="K24" s="33"/>
      <c r="L24" s="34"/>
      <c r="M24" s="175"/>
      <c r="N24" s="149"/>
      <c r="O24" s="43"/>
      <c r="P24" s="33"/>
      <c r="Q24" s="235"/>
      <c r="R24" s="175"/>
      <c r="S24" s="149"/>
      <c r="T24" s="252"/>
      <c r="U24" s="33"/>
      <c r="V24" s="235"/>
      <c r="W24" s="175"/>
      <c r="X24" s="791"/>
      <c r="Y24" s="792"/>
      <c r="Z24" s="792"/>
      <c r="AA24" s="793"/>
    </row>
    <row r="25" spans="1:27" ht="13.5">
      <c r="A25" s="808"/>
      <c r="B25" s="158"/>
      <c r="C25" s="18" t="s">
        <v>121</v>
      </c>
      <c r="D25" s="642" t="s">
        <v>480</v>
      </c>
      <c r="E25" s="34">
        <v>850</v>
      </c>
      <c r="F25" s="493"/>
      <c r="G25" s="327"/>
      <c r="H25" s="497"/>
      <c r="I25" s="35"/>
      <c r="J25" s="43"/>
      <c r="K25" s="33"/>
      <c r="L25" s="235"/>
      <c r="M25" s="175"/>
      <c r="N25" s="149"/>
      <c r="O25" s="43"/>
      <c r="P25" s="33"/>
      <c r="Q25" s="235"/>
      <c r="R25" s="175"/>
      <c r="S25" s="149"/>
      <c r="T25" s="252"/>
      <c r="U25" s="33"/>
      <c r="V25" s="235"/>
      <c r="W25" s="175"/>
      <c r="X25" s="610"/>
      <c r="Y25" s="610"/>
      <c r="Z25" s="610"/>
      <c r="AA25" s="611"/>
    </row>
    <row r="26" spans="1:27" ht="13.5" customHeight="1">
      <c r="A26" s="809"/>
      <c r="B26" s="165" t="s">
        <v>245</v>
      </c>
      <c r="C26" s="84" t="s">
        <v>122</v>
      </c>
      <c r="D26" s="643" t="s">
        <v>387</v>
      </c>
      <c r="E26" s="86">
        <v>1050</v>
      </c>
      <c r="F26" s="506"/>
      <c r="G26" s="334"/>
      <c r="H26" s="509"/>
      <c r="I26" s="87"/>
      <c r="J26" s="90"/>
      <c r="K26" s="85"/>
      <c r="L26" s="86"/>
      <c r="M26" s="178"/>
      <c r="N26" s="254"/>
      <c r="O26" s="90"/>
      <c r="P26" s="85"/>
      <c r="Q26" s="253"/>
      <c r="R26" s="178"/>
      <c r="S26" s="254"/>
      <c r="T26" s="179"/>
      <c r="U26" s="85"/>
      <c r="V26" s="253"/>
      <c r="W26" s="178"/>
      <c r="X26" s="815" t="s">
        <v>423</v>
      </c>
      <c r="Y26" s="800"/>
      <c r="Z26" s="800"/>
      <c r="AA26" s="801"/>
    </row>
    <row r="27" spans="1:27" ht="13.5">
      <c r="A27" s="808" t="s">
        <v>136</v>
      </c>
      <c r="B27" s="169"/>
      <c r="C27" s="17" t="s">
        <v>123</v>
      </c>
      <c r="D27" s="644" t="s">
        <v>387</v>
      </c>
      <c r="E27" s="55">
        <v>1750</v>
      </c>
      <c r="F27" s="505"/>
      <c r="G27" s="330"/>
      <c r="H27" s="510"/>
      <c r="I27" s="56"/>
      <c r="J27" s="249"/>
      <c r="K27" s="54"/>
      <c r="L27" s="255"/>
      <c r="M27" s="181"/>
      <c r="N27" s="256"/>
      <c r="O27" s="249"/>
      <c r="P27" s="54"/>
      <c r="Q27" s="255"/>
      <c r="R27" s="181"/>
      <c r="S27" s="256"/>
      <c r="T27" s="177"/>
      <c r="U27" s="54"/>
      <c r="V27" s="255"/>
      <c r="W27" s="181"/>
      <c r="X27" s="588" t="s">
        <v>291</v>
      </c>
      <c r="Y27" s="594"/>
      <c r="Z27" s="594"/>
      <c r="AA27" s="595"/>
    </row>
    <row r="28" spans="1:27" ht="13.5">
      <c r="A28" s="840"/>
      <c r="B28" s="158"/>
      <c r="C28" s="18" t="s">
        <v>124</v>
      </c>
      <c r="D28" s="642" t="s">
        <v>480</v>
      </c>
      <c r="E28" s="34">
        <v>1000</v>
      </c>
      <c r="F28" s="493"/>
      <c r="G28" s="327"/>
      <c r="H28" s="497"/>
      <c r="I28" s="35"/>
      <c r="J28" s="43"/>
      <c r="K28" s="33"/>
      <c r="L28" s="235"/>
      <c r="M28" s="175"/>
      <c r="N28" s="149"/>
      <c r="O28" s="43"/>
      <c r="P28" s="33"/>
      <c r="Q28" s="235"/>
      <c r="R28" s="175"/>
      <c r="S28" s="149"/>
      <c r="T28" s="174"/>
      <c r="U28" s="33"/>
      <c r="V28" s="235"/>
      <c r="W28" s="175"/>
      <c r="X28" s="588" t="s">
        <v>546</v>
      </c>
      <c r="Y28" s="594"/>
      <c r="Z28" s="594"/>
      <c r="AA28" s="595"/>
    </row>
    <row r="29" spans="1:27" ht="14.25">
      <c r="A29" s="32"/>
      <c r="B29" s="158"/>
      <c r="C29" s="18"/>
      <c r="D29" s="50"/>
      <c r="E29" s="34"/>
      <c r="F29" s="116"/>
      <c r="G29" s="327"/>
      <c r="H29" s="328"/>
      <c r="I29" s="35"/>
      <c r="J29" s="43"/>
      <c r="K29" s="41"/>
      <c r="L29" s="235"/>
      <c r="M29" s="175"/>
      <c r="N29" s="149"/>
      <c r="O29" s="43"/>
      <c r="P29" s="33"/>
      <c r="Q29" s="235"/>
      <c r="R29" s="175"/>
      <c r="S29" s="149"/>
      <c r="T29" s="174"/>
      <c r="U29" s="33"/>
      <c r="V29" s="235"/>
      <c r="W29" s="175"/>
      <c r="X29" s="588" t="s">
        <v>520</v>
      </c>
      <c r="Y29" s="588"/>
      <c r="Z29" s="588"/>
      <c r="AA29" s="599"/>
    </row>
    <row r="30" spans="1:27" ht="14.25">
      <c r="A30" s="44"/>
      <c r="B30" s="161"/>
      <c r="C30" s="45"/>
      <c r="D30" s="46"/>
      <c r="E30" s="47"/>
      <c r="F30" s="225"/>
      <c r="G30" s="329"/>
      <c r="H30" s="258"/>
      <c r="I30" s="48"/>
      <c r="J30" s="242"/>
      <c r="K30" s="543"/>
      <c r="L30" s="243"/>
      <c r="M30" s="544"/>
      <c r="N30" s="150"/>
      <c r="O30" s="242"/>
      <c r="P30" s="46"/>
      <c r="Q30" s="243"/>
      <c r="R30" s="544"/>
      <c r="S30" s="150"/>
      <c r="T30" s="176"/>
      <c r="U30" s="46"/>
      <c r="V30" s="243"/>
      <c r="W30" s="544"/>
      <c r="X30" s="58"/>
      <c r="Y30" s="58"/>
      <c r="Z30" s="58"/>
      <c r="AA30" s="61"/>
    </row>
    <row r="31" spans="1:27" ht="13.5">
      <c r="A31" s="44"/>
      <c r="B31" s="161"/>
      <c r="C31" s="45"/>
      <c r="D31" s="46"/>
      <c r="E31" s="47"/>
      <c r="F31" s="225"/>
      <c r="G31" s="329"/>
      <c r="H31" s="258"/>
      <c r="I31" s="48"/>
      <c r="J31" s="242"/>
      <c r="K31" s="543"/>
      <c r="L31" s="243"/>
      <c r="M31" s="544"/>
      <c r="N31" s="150"/>
      <c r="O31" s="242"/>
      <c r="P31" s="46"/>
      <c r="Q31" s="243"/>
      <c r="R31" s="544"/>
      <c r="S31" s="150"/>
      <c r="T31" s="176"/>
      <c r="U31" s="46"/>
      <c r="V31" s="243"/>
      <c r="W31" s="544"/>
      <c r="X31" s="58"/>
      <c r="Y31" s="58"/>
      <c r="Z31" s="58"/>
      <c r="AA31" s="61"/>
    </row>
    <row r="32" spans="1:27" ht="13.5">
      <c r="A32" s="44"/>
      <c r="B32" s="161"/>
      <c r="C32" s="45"/>
      <c r="D32" s="46"/>
      <c r="E32" s="47"/>
      <c r="F32" s="225"/>
      <c r="G32" s="329"/>
      <c r="H32" s="258"/>
      <c r="I32" s="48"/>
      <c r="J32" s="242"/>
      <c r="K32" s="543"/>
      <c r="L32" s="243"/>
      <c r="M32" s="544"/>
      <c r="N32" s="150"/>
      <c r="O32" s="242"/>
      <c r="P32" s="46"/>
      <c r="Q32" s="243"/>
      <c r="R32" s="544"/>
      <c r="S32" s="150"/>
      <c r="T32" s="176"/>
      <c r="U32" s="46"/>
      <c r="V32" s="243"/>
      <c r="W32" s="544"/>
      <c r="X32" s="58"/>
      <c r="Y32" s="58"/>
      <c r="Z32" s="58"/>
      <c r="AA32" s="61"/>
    </row>
    <row r="33" spans="1:27" ht="13.5">
      <c r="A33" s="44"/>
      <c r="B33" s="161"/>
      <c r="C33" s="45"/>
      <c r="D33" s="46"/>
      <c r="E33" s="47"/>
      <c r="F33" s="225"/>
      <c r="G33" s="329"/>
      <c r="H33" s="258"/>
      <c r="I33" s="48"/>
      <c r="J33" s="242"/>
      <c r="K33" s="543"/>
      <c r="L33" s="243"/>
      <c r="M33" s="544"/>
      <c r="N33" s="150"/>
      <c r="O33" s="242"/>
      <c r="P33" s="46"/>
      <c r="Q33" s="243"/>
      <c r="R33" s="544"/>
      <c r="S33" s="150"/>
      <c r="T33" s="176"/>
      <c r="U33" s="46"/>
      <c r="V33" s="243"/>
      <c r="W33" s="544"/>
      <c r="X33" s="58"/>
      <c r="Y33" s="58"/>
      <c r="Z33" s="58"/>
      <c r="AA33" s="61"/>
    </row>
    <row r="34" spans="1:27" ht="13.5">
      <c r="A34" s="44"/>
      <c r="B34" s="161"/>
      <c r="C34" s="45"/>
      <c r="D34" s="46"/>
      <c r="E34" s="47"/>
      <c r="F34" s="117"/>
      <c r="G34" s="176"/>
      <c r="H34" s="178"/>
      <c r="I34" s="48"/>
      <c r="J34" s="242"/>
      <c r="K34" s="46"/>
      <c r="L34" s="243"/>
      <c r="M34" s="178"/>
      <c r="N34" s="150"/>
      <c r="O34" s="242"/>
      <c r="P34" s="46"/>
      <c r="Q34" s="243"/>
      <c r="R34" s="178"/>
      <c r="S34" s="150"/>
      <c r="T34" s="176"/>
      <c r="U34" s="46"/>
      <c r="V34" s="243"/>
      <c r="W34" s="178"/>
      <c r="X34" s="58"/>
      <c r="Y34" s="322"/>
      <c r="Z34" s="58"/>
      <c r="AA34" s="83"/>
    </row>
    <row r="35" spans="1:27" ht="13.5">
      <c r="A35" s="62"/>
      <c r="B35" s="62"/>
      <c r="C35" s="155" t="str">
        <f>CONCATENATE(FIXED(COUNTA(C23:C34),0,0),"　店")</f>
        <v>6　店</v>
      </c>
      <c r="D35" s="156"/>
      <c r="E35" s="93">
        <f>SUM(E23:E34)</f>
        <v>10300</v>
      </c>
      <c r="F35" s="118">
        <f>SUM(F23:F34)</f>
        <v>0</v>
      </c>
      <c r="G35" s="172"/>
      <c r="H35" s="245"/>
      <c r="I35" s="63"/>
      <c r="J35" s="155" t="str">
        <f>CONCATENATE(FIXED(COUNTA(J23:J34),0,0),"　店")</f>
        <v>1　店</v>
      </c>
      <c r="K35" s="156"/>
      <c r="L35" s="93">
        <f>SUM(L23:L34)</f>
        <v>1100</v>
      </c>
      <c r="M35" s="245">
        <f>SUM(M23:M34)</f>
        <v>0</v>
      </c>
      <c r="N35" s="246"/>
      <c r="O35" s="155"/>
      <c r="P35" s="156"/>
      <c r="Q35" s="93"/>
      <c r="R35" s="245">
        <f>SUM(R23:R34)</f>
        <v>0</v>
      </c>
      <c r="S35" s="246"/>
      <c r="T35" s="155"/>
      <c r="U35" s="156"/>
      <c r="V35" s="93"/>
      <c r="W35" s="245">
        <f>SUM(W23:W34)</f>
        <v>0</v>
      </c>
      <c r="X35" s="187"/>
      <c r="Y35" s="187"/>
      <c r="Z35" s="187"/>
      <c r="AA35" s="21"/>
    </row>
    <row r="36" spans="1:27" ht="13.5">
      <c r="A36" s="549" t="str">
        <f>'表紙'!$A$34</f>
        <v>令和5年（12月１日以降）</v>
      </c>
      <c r="X36" s="224"/>
      <c r="Y36" s="224"/>
      <c r="Z36" s="709">
        <f>SUM('表紙'!A34)</f>
        <v>0</v>
      </c>
      <c r="AA36" s="709"/>
    </row>
  </sheetData>
  <sheetProtection formatCells="0"/>
  <mergeCells count="27">
    <mergeCell ref="Z36:AA36"/>
    <mergeCell ref="B1:H2"/>
    <mergeCell ref="K1:Q1"/>
    <mergeCell ref="T1:X1"/>
    <mergeCell ref="K2:Q2"/>
    <mergeCell ref="N22:Q22"/>
    <mergeCell ref="X15:AA16"/>
    <mergeCell ref="Y2:AA2"/>
    <mergeCell ref="L3:M3"/>
    <mergeCell ref="L21:M21"/>
    <mergeCell ref="X22:AA22"/>
    <mergeCell ref="X4:AA4"/>
    <mergeCell ref="X7:AA7"/>
    <mergeCell ref="X26:AA26"/>
    <mergeCell ref="X23:AA24"/>
    <mergeCell ref="X6:AA6"/>
    <mergeCell ref="X5:AA5"/>
    <mergeCell ref="T2:W2"/>
    <mergeCell ref="A27:A28"/>
    <mergeCell ref="B22:E22"/>
    <mergeCell ref="A23:A26"/>
    <mergeCell ref="N4:Q4"/>
    <mergeCell ref="I4:L4"/>
    <mergeCell ref="S4:V4"/>
    <mergeCell ref="B4:E4"/>
    <mergeCell ref="I22:L22"/>
    <mergeCell ref="S22:V22"/>
  </mergeCells>
  <dataValidations count="2">
    <dataValidation type="whole" operator="lessThanOrEqual" allowBlank="1" showInputMessage="1" showErrorMessage="1" sqref="W23:W34 H23:H34 F23:F34 M23:M34 R23:R34 R5:R19 M5:M19 H5:H19 W5:W19 F5:F19">
      <formula1>V23</formula1>
    </dataValidation>
    <dataValidation allowBlank="1" showInputMessage="1" sqref="Y1 I1:K2 A1:A2 B1 R1:R2"/>
  </dataValidations>
  <printOptions horizontalCentered="1" verticalCentered="1"/>
  <pageMargins left="0.5905511811023623" right="0.3937007874015748" top="0.03937007874015748" bottom="0.5118110236220472" header="0" footer="0.1968503937007874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showGridLines="0" showZeros="0" view="pageBreakPreview" zoomScaleSheetLayoutView="100" zoomScalePageLayoutView="0" workbookViewId="0" topLeftCell="A1">
      <selection activeCell="B1" sqref="B1:H2"/>
    </sheetView>
  </sheetViews>
  <sheetFormatPr defaultColWidth="9.00390625" defaultRowHeight="13.5"/>
  <cols>
    <col min="1" max="1" width="7.625" style="6" customWidth="1"/>
    <col min="2" max="2" width="1.875" style="200" customWidth="1"/>
    <col min="3" max="3" width="9.625" style="67" customWidth="1"/>
    <col min="4" max="4" width="1.875" style="67" customWidth="1"/>
    <col min="5" max="5" width="6.625" style="68" customWidth="1"/>
    <col min="6" max="6" width="7.375" style="6" customWidth="1"/>
    <col min="7" max="7" width="5.625" style="69" customWidth="1"/>
    <col min="8" max="8" width="5.625" style="120" customWidth="1"/>
    <col min="9" max="9" width="0.37109375" style="6" customWidth="1"/>
    <col min="10" max="10" width="8.875" style="6" customWidth="1"/>
    <col min="11" max="11" width="2.125" style="6" customWidth="1"/>
    <col min="12" max="12" width="6.25390625" style="6" customWidth="1"/>
    <col min="13" max="13" width="6.25390625" style="121" customWidth="1"/>
    <col min="14" max="14" width="0.37109375" style="6" customWidth="1"/>
    <col min="15" max="15" width="8.875" style="6" customWidth="1"/>
    <col min="16" max="16" width="2.125" style="6" customWidth="1"/>
    <col min="17" max="17" width="6.25390625" style="6" customWidth="1"/>
    <col min="18" max="18" width="6.25390625" style="121" customWidth="1"/>
    <col min="19" max="19" width="0.37109375" style="6" customWidth="1"/>
    <col min="20" max="20" width="8.875" style="6" customWidth="1"/>
    <col min="21" max="21" width="2.125" style="6" customWidth="1"/>
    <col min="22" max="22" width="6.25390625" style="6" customWidth="1"/>
    <col min="23" max="23" width="6.25390625" style="121" customWidth="1"/>
    <col min="24" max="24" width="8.125" style="6" customWidth="1"/>
    <col min="25" max="25" width="2.125" style="6" customWidth="1"/>
    <col min="26" max="26" width="5.125" style="6" customWidth="1"/>
    <col min="27" max="27" width="6.125" style="6" customWidth="1"/>
    <col min="28" max="16384" width="9.00390625" style="6" customWidth="1"/>
  </cols>
  <sheetData>
    <row r="1" spans="1:27" ht="27" customHeight="1">
      <c r="A1" s="1" t="s">
        <v>202</v>
      </c>
      <c r="B1" s="845"/>
      <c r="C1" s="845"/>
      <c r="D1" s="845"/>
      <c r="E1" s="845"/>
      <c r="F1" s="845"/>
      <c r="G1" s="845"/>
      <c r="H1" s="846"/>
      <c r="I1" s="2" t="s">
        <v>203</v>
      </c>
      <c r="J1" s="19" t="s">
        <v>203</v>
      </c>
      <c r="K1" s="733"/>
      <c r="L1" s="733"/>
      <c r="M1" s="733"/>
      <c r="N1" s="733"/>
      <c r="O1" s="733"/>
      <c r="P1" s="733"/>
      <c r="Q1" s="733"/>
      <c r="R1" s="2" t="s">
        <v>287</v>
      </c>
      <c r="S1" s="147"/>
      <c r="T1" s="733"/>
      <c r="U1" s="733"/>
      <c r="V1" s="733"/>
      <c r="W1" s="733"/>
      <c r="X1" s="849"/>
      <c r="Y1" s="112" t="s">
        <v>288</v>
      </c>
      <c r="Z1" s="112"/>
      <c r="AA1" s="148"/>
    </row>
    <row r="2" spans="1:27" ht="27" customHeight="1">
      <c r="A2" s="7"/>
      <c r="B2" s="847"/>
      <c r="C2" s="847"/>
      <c r="D2" s="847"/>
      <c r="E2" s="847"/>
      <c r="F2" s="847"/>
      <c r="G2" s="847"/>
      <c r="H2" s="848"/>
      <c r="I2" s="2" t="s">
        <v>204</v>
      </c>
      <c r="J2" s="19" t="s">
        <v>204</v>
      </c>
      <c r="K2" s="733"/>
      <c r="L2" s="733"/>
      <c r="M2" s="733"/>
      <c r="N2" s="733"/>
      <c r="O2" s="733"/>
      <c r="P2" s="733"/>
      <c r="Q2" s="733"/>
      <c r="R2" s="2" t="s">
        <v>205</v>
      </c>
      <c r="S2" s="146"/>
      <c r="T2" s="851">
        <f>F14+H14+M14+W14+F36+H36+M36+W36</f>
        <v>0</v>
      </c>
      <c r="U2" s="851"/>
      <c r="V2" s="851"/>
      <c r="W2" s="851"/>
      <c r="X2" s="535" t="s">
        <v>0</v>
      </c>
      <c r="Y2" s="706"/>
      <c r="Z2" s="707"/>
      <c r="AA2" s="708"/>
    </row>
    <row r="3" spans="3:15" ht="24" customHeight="1">
      <c r="C3" s="22" t="s">
        <v>435</v>
      </c>
      <c r="D3" s="22"/>
      <c r="E3" s="22"/>
      <c r="F3" s="22"/>
      <c r="G3" s="23"/>
      <c r="H3" s="119"/>
      <c r="J3" s="24"/>
      <c r="K3" s="25" t="s">
        <v>3</v>
      </c>
      <c r="L3" s="696">
        <f>E14+G14+L14+Q14+V14</f>
        <v>15350</v>
      </c>
      <c r="M3" s="696"/>
      <c r="N3" s="24"/>
      <c r="O3" s="26" t="s">
        <v>0</v>
      </c>
    </row>
    <row r="4" spans="1:27" s="192" customFormat="1" ht="13.5" customHeight="1">
      <c r="A4" s="291" t="s">
        <v>2</v>
      </c>
      <c r="B4" s="678" t="s">
        <v>1</v>
      </c>
      <c r="C4" s="679"/>
      <c r="D4" s="679"/>
      <c r="E4" s="679"/>
      <c r="F4" s="358" t="s">
        <v>357</v>
      </c>
      <c r="G4" s="145"/>
      <c r="H4" s="359"/>
      <c r="I4" s="697" t="s">
        <v>4</v>
      </c>
      <c r="J4" s="697"/>
      <c r="K4" s="697"/>
      <c r="L4" s="697"/>
      <c r="M4" s="358" t="s">
        <v>357</v>
      </c>
      <c r="N4" s="704" t="s">
        <v>5</v>
      </c>
      <c r="O4" s="697"/>
      <c r="P4" s="697"/>
      <c r="Q4" s="697"/>
      <c r="R4" s="358" t="s">
        <v>357</v>
      </c>
      <c r="S4" s="704" t="s">
        <v>6</v>
      </c>
      <c r="T4" s="697"/>
      <c r="U4" s="697"/>
      <c r="V4" s="697"/>
      <c r="W4" s="358" t="s">
        <v>357</v>
      </c>
      <c r="X4" s="697"/>
      <c r="Y4" s="697"/>
      <c r="Z4" s="697"/>
      <c r="AA4" s="716"/>
    </row>
    <row r="5" spans="1:27" s="192" customFormat="1" ht="13.5" customHeight="1">
      <c r="A5" s="27"/>
      <c r="B5" s="157"/>
      <c r="C5" s="28" t="s">
        <v>125</v>
      </c>
      <c r="D5" s="641" t="s">
        <v>479</v>
      </c>
      <c r="E5" s="30">
        <v>4000</v>
      </c>
      <c r="F5" s="513"/>
      <c r="G5" s="325"/>
      <c r="H5" s="496"/>
      <c r="I5" s="226"/>
      <c r="J5" s="230" t="s">
        <v>265</v>
      </c>
      <c r="K5" s="29"/>
      <c r="L5" s="30">
        <v>800</v>
      </c>
      <c r="M5" s="496"/>
      <c r="N5" s="229"/>
      <c r="O5" s="230"/>
      <c r="P5" s="29"/>
      <c r="Q5" s="228"/>
      <c r="R5" s="173"/>
      <c r="S5" s="229"/>
      <c r="T5" s="230" t="s">
        <v>144</v>
      </c>
      <c r="U5" s="29"/>
      <c r="V5" s="30">
        <v>650</v>
      </c>
      <c r="W5" s="496"/>
      <c r="X5" s="231"/>
      <c r="Y5" s="37"/>
      <c r="Z5" s="232"/>
      <c r="AA5" s="233"/>
    </row>
    <row r="6" spans="1:27" s="192" customFormat="1" ht="13.5" customHeight="1">
      <c r="A6" s="32"/>
      <c r="B6" s="158"/>
      <c r="C6" s="18" t="s">
        <v>126</v>
      </c>
      <c r="D6" s="589" t="s">
        <v>479</v>
      </c>
      <c r="E6" s="34">
        <v>1050</v>
      </c>
      <c r="F6" s="514"/>
      <c r="G6" s="327"/>
      <c r="H6" s="497"/>
      <c r="I6" s="234"/>
      <c r="J6" s="249" t="s">
        <v>142</v>
      </c>
      <c r="K6" s="33"/>
      <c r="L6" s="34">
        <v>450</v>
      </c>
      <c r="M6" s="497"/>
      <c r="N6" s="149"/>
      <c r="O6" s="43"/>
      <c r="P6" s="33"/>
      <c r="Q6" s="235"/>
      <c r="R6" s="175"/>
      <c r="S6" s="149"/>
      <c r="T6" s="43"/>
      <c r="U6" s="33"/>
      <c r="V6" s="235"/>
      <c r="W6" s="175"/>
      <c r="X6" s="182"/>
      <c r="Y6" s="37"/>
      <c r="Z6" s="232"/>
      <c r="AA6" s="233"/>
    </row>
    <row r="7" spans="1:27" s="192" customFormat="1" ht="13.5" customHeight="1">
      <c r="A7" s="32"/>
      <c r="B7" s="158"/>
      <c r="C7" s="18" t="s">
        <v>127</v>
      </c>
      <c r="D7" s="589" t="s">
        <v>479</v>
      </c>
      <c r="E7" s="34">
        <v>1450</v>
      </c>
      <c r="F7" s="514"/>
      <c r="G7" s="327"/>
      <c r="H7" s="497"/>
      <c r="I7" s="234"/>
      <c r="J7" s="43" t="s">
        <v>143</v>
      </c>
      <c r="K7" s="33"/>
      <c r="L7" s="34">
        <v>500</v>
      </c>
      <c r="M7" s="497"/>
      <c r="N7" s="149"/>
      <c r="O7" s="43"/>
      <c r="P7" s="33"/>
      <c r="Q7" s="235"/>
      <c r="R7" s="175"/>
      <c r="S7" s="149"/>
      <c r="T7" s="43"/>
      <c r="U7" s="33"/>
      <c r="V7" s="235"/>
      <c r="W7" s="175"/>
      <c r="X7" s="182"/>
      <c r="Y7" s="37"/>
      <c r="Z7" s="232"/>
      <c r="AA7" s="233"/>
    </row>
    <row r="8" spans="1:27" s="192" customFormat="1" ht="13.5" customHeight="1">
      <c r="A8" s="32"/>
      <c r="B8" s="158"/>
      <c r="C8" s="18" t="s">
        <v>250</v>
      </c>
      <c r="D8" s="50" t="s">
        <v>513</v>
      </c>
      <c r="E8" s="34">
        <v>1650</v>
      </c>
      <c r="F8" s="514"/>
      <c r="G8" s="327"/>
      <c r="H8" s="497"/>
      <c r="I8" s="234"/>
      <c r="J8" s="249"/>
      <c r="K8" s="33"/>
      <c r="L8" s="34"/>
      <c r="M8" s="328"/>
      <c r="N8" s="149"/>
      <c r="O8" s="43"/>
      <c r="P8" s="33"/>
      <c r="Q8" s="235"/>
      <c r="R8" s="175"/>
      <c r="S8" s="149"/>
      <c r="T8" s="43"/>
      <c r="U8" s="33"/>
      <c r="V8" s="235"/>
      <c r="W8" s="175"/>
      <c r="X8" s="182"/>
      <c r="Y8" s="37"/>
      <c r="Z8" s="232"/>
      <c r="AA8" s="233"/>
    </row>
    <row r="9" spans="1:27" s="192" customFormat="1" ht="13.5" customHeight="1">
      <c r="A9" s="32"/>
      <c r="B9" s="158"/>
      <c r="C9" s="18" t="s">
        <v>128</v>
      </c>
      <c r="D9" s="589" t="s">
        <v>479</v>
      </c>
      <c r="E9" s="34">
        <v>1250</v>
      </c>
      <c r="F9" s="514"/>
      <c r="G9" s="327"/>
      <c r="H9" s="497"/>
      <c r="I9" s="234"/>
      <c r="J9" s="43"/>
      <c r="K9" s="33"/>
      <c r="L9" s="34"/>
      <c r="M9" s="328"/>
      <c r="N9" s="149"/>
      <c r="O9" s="43"/>
      <c r="P9" s="33"/>
      <c r="Q9" s="235"/>
      <c r="R9" s="175"/>
      <c r="S9" s="149"/>
      <c r="T9" s="43"/>
      <c r="U9" s="33"/>
      <c r="V9" s="34"/>
      <c r="W9" s="175"/>
      <c r="X9" s="182"/>
      <c r="Y9" s="37"/>
      <c r="Z9" s="232"/>
      <c r="AA9" s="233"/>
    </row>
    <row r="10" spans="1:27" s="192" customFormat="1" ht="13.5" customHeight="1">
      <c r="A10" s="32"/>
      <c r="B10" s="158"/>
      <c r="C10" s="18" t="s">
        <v>286</v>
      </c>
      <c r="D10" s="589" t="s">
        <v>479</v>
      </c>
      <c r="E10" s="34">
        <v>1150</v>
      </c>
      <c r="F10" s="514"/>
      <c r="G10" s="327"/>
      <c r="H10" s="497"/>
      <c r="I10" s="234"/>
      <c r="J10" s="43"/>
      <c r="K10" s="33"/>
      <c r="L10" s="34"/>
      <c r="M10" s="328"/>
      <c r="N10" s="149"/>
      <c r="O10" s="43"/>
      <c r="P10" s="33"/>
      <c r="Q10" s="235"/>
      <c r="R10" s="175"/>
      <c r="S10" s="149"/>
      <c r="T10" s="43"/>
      <c r="U10" s="33"/>
      <c r="V10" s="235"/>
      <c r="W10" s="175"/>
      <c r="X10" s="182"/>
      <c r="Y10" s="37"/>
      <c r="Z10" s="232"/>
      <c r="AA10" s="233"/>
    </row>
    <row r="11" spans="1:27" s="192" customFormat="1" ht="13.5" customHeight="1">
      <c r="A11" s="32"/>
      <c r="B11" s="158"/>
      <c r="C11" s="18" t="s">
        <v>129</v>
      </c>
      <c r="D11" s="589" t="s">
        <v>479</v>
      </c>
      <c r="E11" s="34">
        <v>1050</v>
      </c>
      <c r="F11" s="514"/>
      <c r="G11" s="327"/>
      <c r="H11" s="497"/>
      <c r="I11" s="234"/>
      <c r="J11" s="43"/>
      <c r="K11" s="33"/>
      <c r="L11" s="34"/>
      <c r="M11" s="328"/>
      <c r="N11" s="149"/>
      <c r="O11" s="43"/>
      <c r="P11" s="33"/>
      <c r="Q11" s="235"/>
      <c r="R11" s="175"/>
      <c r="S11" s="149"/>
      <c r="T11" s="43"/>
      <c r="U11" s="33"/>
      <c r="V11" s="235"/>
      <c r="W11" s="175"/>
      <c r="X11" s="238"/>
      <c r="Y11" s="239"/>
      <c r="Z11" s="232"/>
      <c r="AA11" s="233"/>
    </row>
    <row r="12" spans="1:27" s="192" customFormat="1" ht="13.5" customHeight="1">
      <c r="A12" s="32"/>
      <c r="B12" s="158"/>
      <c r="C12" s="18" t="s">
        <v>130</v>
      </c>
      <c r="D12" s="589" t="s">
        <v>479</v>
      </c>
      <c r="E12" s="34">
        <v>1350</v>
      </c>
      <c r="F12" s="514"/>
      <c r="G12" s="327"/>
      <c r="H12" s="497"/>
      <c r="I12" s="234"/>
      <c r="J12" s="43"/>
      <c r="K12" s="33"/>
      <c r="L12" s="34"/>
      <c r="M12" s="328"/>
      <c r="N12" s="149"/>
      <c r="O12" s="43"/>
      <c r="P12" s="33"/>
      <c r="Q12" s="235"/>
      <c r="R12" s="175"/>
      <c r="S12" s="149"/>
      <c r="T12" s="43"/>
      <c r="U12" s="33"/>
      <c r="V12" s="235"/>
      <c r="W12" s="175"/>
      <c r="X12" s="231"/>
      <c r="Y12" s="37"/>
      <c r="Z12" s="232"/>
      <c r="AA12" s="233"/>
    </row>
    <row r="13" spans="1:27" s="192" customFormat="1" ht="13.5" customHeight="1">
      <c r="A13" s="44"/>
      <c r="B13" s="161"/>
      <c r="C13" s="45"/>
      <c r="D13" s="46"/>
      <c r="E13" s="47"/>
      <c r="F13" s="184"/>
      <c r="G13" s="329"/>
      <c r="H13" s="331"/>
      <c r="I13" s="241"/>
      <c r="J13" s="242"/>
      <c r="K13" s="46"/>
      <c r="L13" s="47"/>
      <c r="M13" s="331"/>
      <c r="N13" s="150"/>
      <c r="O13" s="242"/>
      <c r="P13" s="46"/>
      <c r="Q13" s="243"/>
      <c r="R13" s="178"/>
      <c r="S13" s="150"/>
      <c r="T13" s="242"/>
      <c r="U13" s="46"/>
      <c r="V13" s="243"/>
      <c r="W13" s="178"/>
      <c r="X13" s="182"/>
      <c r="Y13" s="37"/>
      <c r="Z13" s="232"/>
      <c r="AA13" s="233"/>
    </row>
    <row r="14" spans="1:27" s="77" customFormat="1" ht="13.5" customHeight="1">
      <c r="A14" s="62"/>
      <c r="B14" s="168"/>
      <c r="C14" s="155" t="str">
        <f>CONCATENATE(FIXED(COUNTA(C5:C12),0,0),"　店")</f>
        <v>8　店</v>
      </c>
      <c r="D14" s="156"/>
      <c r="E14" s="93">
        <f>SUM(E5:E13)</f>
        <v>12950</v>
      </c>
      <c r="F14" s="118">
        <f>SUM(F5:F13)</f>
        <v>0</v>
      </c>
      <c r="G14" s="172"/>
      <c r="H14" s="245"/>
      <c r="I14" s="172"/>
      <c r="J14" s="155" t="str">
        <f>CONCATENATE(FIXED(COUNTA(J5:J13),0,0),"　店")</f>
        <v>3　店</v>
      </c>
      <c r="K14" s="156"/>
      <c r="L14" s="93">
        <f>SUM(L5:L13)</f>
        <v>1750</v>
      </c>
      <c r="M14" s="245">
        <f>SUM(M5:M13)</f>
        <v>0</v>
      </c>
      <c r="N14" s="246"/>
      <c r="O14" s="155"/>
      <c r="P14" s="156"/>
      <c r="Q14" s="93"/>
      <c r="R14" s="245">
        <f>SUM(R5:R13)</f>
        <v>0</v>
      </c>
      <c r="S14" s="246"/>
      <c r="T14" s="155" t="str">
        <f>CONCATENATE(FIXED(COUNTA(T5:T13),0,0),"　店")</f>
        <v>1　店</v>
      </c>
      <c r="U14" s="156"/>
      <c r="V14" s="93">
        <f>SUM(V5:V13)</f>
        <v>650</v>
      </c>
      <c r="W14" s="245">
        <f>SUM(W5:W13)</f>
        <v>0</v>
      </c>
      <c r="X14" s="166"/>
      <c r="Y14" s="166"/>
      <c r="Z14" s="247"/>
      <c r="AA14" s="248"/>
    </row>
    <row r="15" spans="3:15" ht="24" customHeight="1">
      <c r="C15" s="22" t="s">
        <v>434</v>
      </c>
      <c r="D15" s="22"/>
      <c r="E15" s="22"/>
      <c r="F15" s="22"/>
      <c r="G15" s="23"/>
      <c r="H15" s="119"/>
      <c r="J15" s="24"/>
      <c r="K15" s="25" t="s">
        <v>3</v>
      </c>
      <c r="L15" s="696">
        <f>E36+G36+L36+Q36+V36</f>
        <v>29900</v>
      </c>
      <c r="M15" s="696"/>
      <c r="N15" s="24"/>
      <c r="O15" s="26" t="s">
        <v>0</v>
      </c>
    </row>
    <row r="16" spans="1:27" s="192" customFormat="1" ht="13.5" customHeight="1">
      <c r="A16" s="291" t="s">
        <v>2</v>
      </c>
      <c r="B16" s="678" t="s">
        <v>1</v>
      </c>
      <c r="C16" s="679"/>
      <c r="D16" s="679"/>
      <c r="E16" s="679"/>
      <c r="F16" s="358" t="s">
        <v>357</v>
      </c>
      <c r="G16" s="145"/>
      <c r="H16" s="359"/>
      <c r="I16" s="697" t="s">
        <v>4</v>
      </c>
      <c r="J16" s="697"/>
      <c r="K16" s="697"/>
      <c r="L16" s="697"/>
      <c r="M16" s="358" t="s">
        <v>357</v>
      </c>
      <c r="N16" s="704" t="s">
        <v>5</v>
      </c>
      <c r="O16" s="697"/>
      <c r="P16" s="697"/>
      <c r="Q16" s="697"/>
      <c r="R16" s="358" t="s">
        <v>357</v>
      </c>
      <c r="S16" s="704" t="s">
        <v>6</v>
      </c>
      <c r="T16" s="697"/>
      <c r="U16" s="697"/>
      <c r="V16" s="697"/>
      <c r="W16" s="358" t="s">
        <v>357</v>
      </c>
      <c r="X16" s="697"/>
      <c r="Y16" s="697"/>
      <c r="Z16" s="697"/>
      <c r="AA16" s="716"/>
    </row>
    <row r="17" spans="1:27" s="192" customFormat="1" ht="13.5" customHeight="1">
      <c r="A17" s="27"/>
      <c r="B17" s="157"/>
      <c r="C17" s="28" t="s">
        <v>302</v>
      </c>
      <c r="D17" s="641" t="s">
        <v>479</v>
      </c>
      <c r="E17" s="30">
        <v>2650</v>
      </c>
      <c r="F17" s="513"/>
      <c r="G17" s="325"/>
      <c r="H17" s="496"/>
      <c r="I17" s="226"/>
      <c r="J17" s="230" t="s">
        <v>166</v>
      </c>
      <c r="K17" s="29"/>
      <c r="L17" s="30">
        <v>1200</v>
      </c>
      <c r="M17" s="496"/>
      <c r="N17" s="229"/>
      <c r="O17" s="230"/>
      <c r="P17" s="29"/>
      <c r="Q17" s="228"/>
      <c r="R17" s="173"/>
      <c r="S17" s="229"/>
      <c r="T17" s="230" t="s">
        <v>169</v>
      </c>
      <c r="U17" s="29"/>
      <c r="V17" s="30">
        <v>500</v>
      </c>
      <c r="W17" s="496"/>
      <c r="X17" s="548"/>
      <c r="Y17" s="546"/>
      <c r="Z17" s="546"/>
      <c r="AA17" s="547"/>
    </row>
    <row r="18" spans="1:27" s="192" customFormat="1" ht="13.5" customHeight="1">
      <c r="A18" s="853" t="s">
        <v>416</v>
      </c>
      <c r="B18" s="193"/>
      <c r="C18" s="18" t="s">
        <v>303</v>
      </c>
      <c r="D18" s="589" t="s">
        <v>479</v>
      </c>
      <c r="E18" s="34">
        <v>2250</v>
      </c>
      <c r="F18" s="514"/>
      <c r="G18" s="327"/>
      <c r="H18" s="497"/>
      <c r="I18" s="234"/>
      <c r="J18" s="43" t="s">
        <v>167</v>
      </c>
      <c r="K18" s="33"/>
      <c r="L18" s="34">
        <v>750</v>
      </c>
      <c r="M18" s="497"/>
      <c r="N18" s="149"/>
      <c r="O18" s="43"/>
      <c r="P18" s="33"/>
      <c r="Q18" s="235"/>
      <c r="R18" s="175"/>
      <c r="S18" s="149"/>
      <c r="T18" s="43" t="s">
        <v>166</v>
      </c>
      <c r="U18" s="33"/>
      <c r="V18" s="34">
        <v>700</v>
      </c>
      <c r="W18" s="497"/>
      <c r="X18" s="340"/>
      <c r="Y18" s="72"/>
      <c r="Z18" s="72"/>
      <c r="AA18" s="73"/>
    </row>
    <row r="19" spans="1:27" s="192" customFormat="1" ht="13.5">
      <c r="A19" s="854"/>
      <c r="B19" s="193"/>
      <c r="C19" s="18" t="s">
        <v>304</v>
      </c>
      <c r="D19" s="589" t="s">
        <v>479</v>
      </c>
      <c r="E19" s="34">
        <v>1300</v>
      </c>
      <c r="F19" s="514"/>
      <c r="G19" s="327"/>
      <c r="H19" s="497"/>
      <c r="I19" s="234"/>
      <c r="J19" s="43" t="s">
        <v>168</v>
      </c>
      <c r="K19" s="33"/>
      <c r="L19" s="34">
        <v>300</v>
      </c>
      <c r="M19" s="497"/>
      <c r="N19" s="149"/>
      <c r="O19" s="236"/>
      <c r="P19" s="33"/>
      <c r="Q19" s="235"/>
      <c r="R19" s="175"/>
      <c r="S19" s="149"/>
      <c r="T19" s="43" t="s">
        <v>167</v>
      </c>
      <c r="U19" s="33"/>
      <c r="V19" s="34">
        <v>600</v>
      </c>
      <c r="W19" s="497"/>
      <c r="X19" s="340"/>
      <c r="Y19" s="72"/>
      <c r="Z19" s="72"/>
      <c r="AA19" s="73"/>
    </row>
    <row r="20" spans="1:27" s="192" customFormat="1" ht="13.5">
      <c r="A20" s="855"/>
      <c r="B20" s="158"/>
      <c r="C20" s="18" t="s">
        <v>305</v>
      </c>
      <c r="D20" s="589" t="s">
        <v>388</v>
      </c>
      <c r="E20" s="34">
        <v>1200</v>
      </c>
      <c r="F20" s="514"/>
      <c r="G20" s="327"/>
      <c r="H20" s="497"/>
      <c r="I20" s="234"/>
      <c r="J20" s="43"/>
      <c r="K20" s="33"/>
      <c r="L20" s="235"/>
      <c r="M20" s="175"/>
      <c r="N20" s="149"/>
      <c r="O20" s="250"/>
      <c r="P20" s="33"/>
      <c r="Q20" s="235"/>
      <c r="R20" s="175"/>
      <c r="S20" s="149"/>
      <c r="T20" s="43"/>
      <c r="U20" s="33"/>
      <c r="V20" s="235"/>
      <c r="W20" s="175"/>
      <c r="X20" s="559"/>
      <c r="Y20" s="37"/>
      <c r="Z20" s="232"/>
      <c r="AA20" s="233"/>
    </row>
    <row r="21" spans="1:27" s="192" customFormat="1" ht="13.5">
      <c r="A21" s="32"/>
      <c r="B21" s="158"/>
      <c r="C21" s="18" t="s">
        <v>306</v>
      </c>
      <c r="D21" s="589" t="s">
        <v>388</v>
      </c>
      <c r="E21" s="34">
        <v>1150</v>
      </c>
      <c r="F21" s="514"/>
      <c r="G21" s="327"/>
      <c r="H21" s="497"/>
      <c r="I21" s="234"/>
      <c r="J21" s="43"/>
      <c r="K21" s="33"/>
      <c r="L21" s="235"/>
      <c r="M21" s="175"/>
      <c r="N21" s="149"/>
      <c r="O21" s="43"/>
      <c r="P21" s="33"/>
      <c r="Q21" s="235"/>
      <c r="R21" s="175"/>
      <c r="S21" s="149"/>
      <c r="T21" s="43"/>
      <c r="U21" s="33"/>
      <c r="V21" s="235"/>
      <c r="W21" s="175"/>
      <c r="X21" s="559"/>
      <c r="Y21" s="37"/>
      <c r="Z21" s="232"/>
      <c r="AA21" s="233"/>
    </row>
    <row r="22" spans="1:27" s="192" customFormat="1" ht="13.5">
      <c r="A22" s="32"/>
      <c r="B22" s="158"/>
      <c r="C22" s="18" t="s">
        <v>307</v>
      </c>
      <c r="D22" s="589" t="s">
        <v>479</v>
      </c>
      <c r="E22" s="34">
        <v>1200</v>
      </c>
      <c r="F22" s="514"/>
      <c r="G22" s="327"/>
      <c r="H22" s="497"/>
      <c r="I22" s="234"/>
      <c r="J22" s="43"/>
      <c r="K22" s="33"/>
      <c r="L22" s="235"/>
      <c r="M22" s="175"/>
      <c r="N22" s="149"/>
      <c r="O22" s="43"/>
      <c r="P22" s="33"/>
      <c r="Q22" s="235"/>
      <c r="R22" s="175"/>
      <c r="S22" s="149"/>
      <c r="T22" s="43"/>
      <c r="U22" s="33"/>
      <c r="V22" s="235"/>
      <c r="W22" s="175"/>
      <c r="X22" s="559"/>
      <c r="Y22" s="37"/>
      <c r="Z22" s="232"/>
      <c r="AA22" s="233"/>
    </row>
    <row r="23" spans="1:27" s="192" customFormat="1" ht="13.5">
      <c r="A23" s="32"/>
      <c r="B23" s="158"/>
      <c r="C23" s="18" t="s">
        <v>308</v>
      </c>
      <c r="D23" s="589" t="s">
        <v>479</v>
      </c>
      <c r="E23" s="34">
        <v>1650</v>
      </c>
      <c r="F23" s="514"/>
      <c r="G23" s="327"/>
      <c r="H23" s="497"/>
      <c r="I23" s="234"/>
      <c r="J23" s="43"/>
      <c r="K23" s="33"/>
      <c r="L23" s="34"/>
      <c r="M23" s="175"/>
      <c r="N23" s="149"/>
      <c r="O23" s="43"/>
      <c r="P23" s="33"/>
      <c r="Q23" s="235"/>
      <c r="R23" s="175"/>
      <c r="S23" s="149"/>
      <c r="T23" s="43"/>
      <c r="U23" s="33"/>
      <c r="V23" s="235"/>
      <c r="W23" s="175"/>
      <c r="X23" s="559"/>
      <c r="Y23" s="37"/>
      <c r="Z23" s="232"/>
      <c r="AA23" s="233"/>
    </row>
    <row r="24" spans="1:27" s="192" customFormat="1" ht="13.5">
      <c r="A24" s="108" t="s">
        <v>309</v>
      </c>
      <c r="B24" s="193" t="s">
        <v>310</v>
      </c>
      <c r="C24" s="18" t="s">
        <v>311</v>
      </c>
      <c r="D24" s="589" t="s">
        <v>479</v>
      </c>
      <c r="E24" s="34">
        <v>1700</v>
      </c>
      <c r="F24" s="514"/>
      <c r="G24" s="327"/>
      <c r="H24" s="497"/>
      <c r="I24" s="234"/>
      <c r="J24" s="43"/>
      <c r="K24" s="33"/>
      <c r="L24" s="34"/>
      <c r="M24" s="175"/>
      <c r="N24" s="149"/>
      <c r="O24" s="43"/>
      <c r="P24" s="33"/>
      <c r="Q24" s="235"/>
      <c r="R24" s="175"/>
      <c r="S24" s="149"/>
      <c r="T24" s="43"/>
      <c r="U24" s="33"/>
      <c r="V24" s="235"/>
      <c r="W24" s="175"/>
      <c r="X24" s="852" t="s">
        <v>389</v>
      </c>
      <c r="Y24" s="772"/>
      <c r="Z24" s="772"/>
      <c r="AA24" s="773"/>
    </row>
    <row r="25" spans="1:27" s="192" customFormat="1" ht="13.5" customHeight="1">
      <c r="A25" s="32"/>
      <c r="B25" s="158"/>
      <c r="C25" s="18" t="s">
        <v>312</v>
      </c>
      <c r="D25" s="589" t="s">
        <v>479</v>
      </c>
      <c r="E25" s="34">
        <v>3350</v>
      </c>
      <c r="F25" s="514"/>
      <c r="G25" s="327"/>
      <c r="H25" s="497"/>
      <c r="I25" s="234"/>
      <c r="J25" s="43"/>
      <c r="K25" s="33"/>
      <c r="L25" s="235"/>
      <c r="M25" s="175"/>
      <c r="N25" s="149"/>
      <c r="O25" s="43"/>
      <c r="P25" s="33"/>
      <c r="Q25" s="235"/>
      <c r="R25" s="175"/>
      <c r="S25" s="149"/>
      <c r="T25" s="43"/>
      <c r="U25" s="33"/>
      <c r="V25" s="235"/>
      <c r="W25" s="175"/>
      <c r="X25" s="560"/>
      <c r="Y25" s="561"/>
      <c r="Z25" s="561"/>
      <c r="AA25" s="366"/>
    </row>
    <row r="26" spans="1:27" s="192" customFormat="1" ht="13.5">
      <c r="A26" s="32"/>
      <c r="B26" s="158"/>
      <c r="C26" s="18" t="s">
        <v>313</v>
      </c>
      <c r="D26" s="589" t="s">
        <v>479</v>
      </c>
      <c r="E26" s="34">
        <v>1000</v>
      </c>
      <c r="F26" s="514"/>
      <c r="G26" s="327"/>
      <c r="H26" s="497"/>
      <c r="I26" s="234"/>
      <c r="J26" s="43"/>
      <c r="K26" s="33"/>
      <c r="L26" s="34"/>
      <c r="M26" s="175"/>
      <c r="N26" s="149"/>
      <c r="O26" s="43"/>
      <c r="P26" s="33"/>
      <c r="Q26" s="235"/>
      <c r="R26" s="175"/>
      <c r="S26" s="149"/>
      <c r="T26" s="43"/>
      <c r="U26" s="33"/>
      <c r="V26" s="235"/>
      <c r="W26" s="175"/>
      <c r="X26" s="303"/>
      <c r="Y26" s="72"/>
      <c r="Z26" s="72"/>
      <c r="AA26" s="73"/>
    </row>
    <row r="27" spans="1:27" s="192" customFormat="1" ht="13.5">
      <c r="A27" s="345"/>
      <c r="B27" s="158"/>
      <c r="C27" s="18" t="s">
        <v>314</v>
      </c>
      <c r="D27" s="589" t="s">
        <v>479</v>
      </c>
      <c r="E27" s="34">
        <v>1550</v>
      </c>
      <c r="F27" s="514"/>
      <c r="G27" s="327"/>
      <c r="H27" s="497"/>
      <c r="I27" s="234"/>
      <c r="J27" s="43"/>
      <c r="K27" s="33"/>
      <c r="L27" s="235"/>
      <c r="M27" s="175"/>
      <c r="N27" s="149"/>
      <c r="O27" s="43"/>
      <c r="P27" s="33"/>
      <c r="Q27" s="235"/>
      <c r="R27" s="175"/>
      <c r="S27" s="149"/>
      <c r="T27" s="43"/>
      <c r="U27" s="33"/>
      <c r="V27" s="235"/>
      <c r="W27" s="175"/>
      <c r="X27" s="559"/>
      <c r="Y27" s="37"/>
      <c r="Z27" s="232"/>
      <c r="AA27" s="233"/>
    </row>
    <row r="28" spans="1:27" s="192" customFormat="1" ht="13.5">
      <c r="A28" s="32"/>
      <c r="B28" s="158"/>
      <c r="C28" s="18" t="s">
        <v>315</v>
      </c>
      <c r="D28" s="589" t="s">
        <v>479</v>
      </c>
      <c r="E28" s="34">
        <v>1200</v>
      </c>
      <c r="F28" s="514"/>
      <c r="G28" s="327"/>
      <c r="H28" s="497"/>
      <c r="I28" s="234"/>
      <c r="J28" s="43"/>
      <c r="K28" s="33"/>
      <c r="L28" s="235"/>
      <c r="M28" s="175"/>
      <c r="N28" s="149"/>
      <c r="O28" s="43"/>
      <c r="P28" s="33"/>
      <c r="Q28" s="235"/>
      <c r="R28" s="175"/>
      <c r="S28" s="149"/>
      <c r="T28" s="43"/>
      <c r="U28" s="33"/>
      <c r="V28" s="235"/>
      <c r="W28" s="175"/>
      <c r="X28" s="559"/>
      <c r="Y28" s="37"/>
      <c r="Z28" s="232"/>
      <c r="AA28" s="233"/>
    </row>
    <row r="29" spans="1:27" s="192" customFormat="1" ht="13.5">
      <c r="A29" s="32"/>
      <c r="B29" s="158"/>
      <c r="C29" s="43" t="s">
        <v>316</v>
      </c>
      <c r="D29" s="50" t="s">
        <v>387</v>
      </c>
      <c r="E29" s="34">
        <v>950</v>
      </c>
      <c r="F29" s="514"/>
      <c r="G29" s="327"/>
      <c r="H29" s="497"/>
      <c r="I29" s="234"/>
      <c r="J29" s="43"/>
      <c r="K29" s="33"/>
      <c r="L29" s="235"/>
      <c r="M29" s="175"/>
      <c r="N29" s="149"/>
      <c r="O29" s="43"/>
      <c r="P29" s="33"/>
      <c r="Q29" s="235"/>
      <c r="R29" s="175"/>
      <c r="S29" s="149"/>
      <c r="T29" s="43"/>
      <c r="U29" s="33"/>
      <c r="V29" s="235"/>
      <c r="W29" s="175"/>
      <c r="X29" s="559"/>
      <c r="Y29" s="37"/>
      <c r="Z29" s="232"/>
      <c r="AA29" s="233"/>
    </row>
    <row r="30" spans="1:27" s="192" customFormat="1" ht="13.5">
      <c r="A30" s="32"/>
      <c r="B30" s="158"/>
      <c r="C30" s="43" t="s">
        <v>476</v>
      </c>
      <c r="D30" s="589" t="s">
        <v>479</v>
      </c>
      <c r="E30" s="34">
        <v>3000</v>
      </c>
      <c r="F30" s="514"/>
      <c r="G30" s="327"/>
      <c r="H30" s="497"/>
      <c r="I30" s="234"/>
      <c r="J30" s="43"/>
      <c r="K30" s="33"/>
      <c r="L30" s="235"/>
      <c r="M30" s="175"/>
      <c r="N30" s="149"/>
      <c r="O30" s="236"/>
      <c r="P30" s="33"/>
      <c r="Q30" s="235"/>
      <c r="R30" s="175"/>
      <c r="S30" s="149"/>
      <c r="T30" s="43"/>
      <c r="U30" s="33"/>
      <c r="V30" s="235"/>
      <c r="W30" s="175"/>
      <c r="X30" s="559"/>
      <c r="Y30" s="37"/>
      <c r="Z30" s="232"/>
      <c r="AA30" s="233"/>
    </row>
    <row r="31" spans="1:27" s="192" customFormat="1" ht="13.5">
      <c r="A31" s="32"/>
      <c r="B31" s="158"/>
      <c r="C31" s="43" t="s">
        <v>475</v>
      </c>
      <c r="D31" s="589" t="s">
        <v>479</v>
      </c>
      <c r="E31" s="34">
        <v>1700</v>
      </c>
      <c r="F31" s="514"/>
      <c r="G31" s="327"/>
      <c r="H31" s="497"/>
      <c r="I31" s="234"/>
      <c r="J31" s="43"/>
      <c r="K31" s="33"/>
      <c r="L31" s="235"/>
      <c r="M31" s="175"/>
      <c r="N31" s="149"/>
      <c r="O31" s="236"/>
      <c r="P31" s="33"/>
      <c r="Q31" s="235"/>
      <c r="R31" s="175"/>
      <c r="S31" s="149"/>
      <c r="T31" s="43"/>
      <c r="U31" s="33"/>
      <c r="V31" s="235"/>
      <c r="W31" s="175"/>
      <c r="X31" s="559"/>
      <c r="Y31" s="37"/>
      <c r="Z31" s="232"/>
      <c r="AA31" s="233"/>
    </row>
    <row r="32" spans="1:27" s="192" customFormat="1" ht="13.5">
      <c r="A32" s="32"/>
      <c r="B32" s="158"/>
      <c r="C32" s="43" t="s">
        <v>477</v>
      </c>
      <c r="D32" s="33" t="s">
        <v>478</v>
      </c>
      <c r="E32" s="34" t="s">
        <v>477</v>
      </c>
      <c r="F32" s="514"/>
      <c r="G32" s="327"/>
      <c r="H32" s="497"/>
      <c r="I32" s="234"/>
      <c r="J32" s="43"/>
      <c r="K32" s="33"/>
      <c r="L32" s="235"/>
      <c r="M32" s="175"/>
      <c r="N32" s="149"/>
      <c r="O32" s="236"/>
      <c r="P32" s="33"/>
      <c r="Q32" s="235"/>
      <c r="R32" s="175"/>
      <c r="S32" s="149"/>
      <c r="T32" s="43"/>
      <c r="U32" s="33"/>
      <c r="V32" s="235"/>
      <c r="W32" s="175"/>
      <c r="X32" s="559"/>
      <c r="Y32" s="37"/>
      <c r="Z32" s="232"/>
      <c r="AA32" s="233"/>
    </row>
    <row r="33" spans="1:27" s="192" customFormat="1" ht="13.5">
      <c r="A33" s="32"/>
      <c r="B33" s="158"/>
      <c r="C33" s="43"/>
      <c r="D33" s="33"/>
      <c r="E33" s="34"/>
      <c r="F33" s="514"/>
      <c r="G33" s="327"/>
      <c r="H33" s="497"/>
      <c r="I33" s="234"/>
      <c r="J33" s="43"/>
      <c r="K33" s="33"/>
      <c r="L33" s="235"/>
      <c r="M33" s="175"/>
      <c r="N33" s="149"/>
      <c r="O33" s="43"/>
      <c r="P33" s="33"/>
      <c r="Q33" s="235"/>
      <c r="R33" s="175"/>
      <c r="S33" s="149"/>
      <c r="T33" s="43"/>
      <c r="U33" s="33"/>
      <c r="V33" s="235"/>
      <c r="W33" s="175"/>
      <c r="X33" s="559"/>
      <c r="Y33" s="37"/>
      <c r="Z33" s="232"/>
      <c r="AA33" s="233"/>
    </row>
    <row r="34" spans="1:27" s="192" customFormat="1" ht="13.5">
      <c r="A34" s="32"/>
      <c r="B34" s="158"/>
      <c r="C34" s="110"/>
      <c r="D34" s="33"/>
      <c r="E34" s="34"/>
      <c r="F34" s="183"/>
      <c r="G34" s="327"/>
      <c r="H34" s="328"/>
      <c r="I34" s="234"/>
      <c r="J34" s="43"/>
      <c r="K34" s="33"/>
      <c r="L34" s="235"/>
      <c r="M34" s="175"/>
      <c r="N34" s="149"/>
      <c r="O34" s="43"/>
      <c r="P34" s="33"/>
      <c r="Q34" s="235"/>
      <c r="R34" s="175"/>
      <c r="S34" s="149"/>
      <c r="T34" s="43"/>
      <c r="U34" s="33"/>
      <c r="V34" s="235"/>
      <c r="W34" s="175"/>
      <c r="X34" s="559"/>
      <c r="Y34" s="37"/>
      <c r="Z34" s="232"/>
      <c r="AA34" s="233"/>
    </row>
    <row r="35" spans="1:27" s="192" customFormat="1" ht="13.5">
      <c r="A35" s="44"/>
      <c r="B35" s="161"/>
      <c r="C35" s="111"/>
      <c r="D35" s="46"/>
      <c r="E35" s="47"/>
      <c r="F35" s="184"/>
      <c r="G35" s="329"/>
      <c r="H35" s="331"/>
      <c r="I35" s="241"/>
      <c r="J35" s="242"/>
      <c r="K35" s="46"/>
      <c r="L35" s="243"/>
      <c r="M35" s="178"/>
      <c r="N35" s="150"/>
      <c r="O35" s="242"/>
      <c r="P35" s="46"/>
      <c r="Q35" s="243"/>
      <c r="R35" s="178"/>
      <c r="S35" s="150"/>
      <c r="T35" s="242"/>
      <c r="U35" s="46"/>
      <c r="V35" s="243"/>
      <c r="W35" s="178"/>
      <c r="X35" s="559"/>
      <c r="Y35" s="361"/>
      <c r="Z35" s="182"/>
      <c r="AA35" s="366"/>
    </row>
    <row r="36" spans="1:27" s="192" customFormat="1" ht="13.5">
      <c r="A36" s="62"/>
      <c r="B36" s="168"/>
      <c r="C36" s="155" t="str">
        <f>CONCATENATE(FIXED(COUNTA(C17:C31),0,0),"　店")</f>
        <v>15　店</v>
      </c>
      <c r="D36" s="156"/>
      <c r="E36" s="93">
        <f>SUM(E17:E35)</f>
        <v>25850</v>
      </c>
      <c r="F36" s="118">
        <f>SUM(F17:F35)</f>
        <v>0</v>
      </c>
      <c r="G36" s="172"/>
      <c r="H36" s="245"/>
      <c r="I36" s="172"/>
      <c r="J36" s="155" t="str">
        <f>CONCATENATE(FIXED(COUNTA(J17:J35),0,0),"　店")</f>
        <v>3　店</v>
      </c>
      <c r="K36" s="156"/>
      <c r="L36" s="93">
        <f>SUM(L17:L35)</f>
        <v>2250</v>
      </c>
      <c r="M36" s="245">
        <f>SUM(M17:M35)</f>
        <v>0</v>
      </c>
      <c r="N36" s="246"/>
      <c r="O36" s="155"/>
      <c r="P36" s="156"/>
      <c r="Q36" s="93"/>
      <c r="R36" s="245"/>
      <c r="S36" s="246"/>
      <c r="T36" s="155" t="str">
        <f>CONCATENATE(FIXED(COUNTA(T17:T35),0,0),"　店")</f>
        <v>3　店</v>
      </c>
      <c r="U36" s="156"/>
      <c r="V36" s="93">
        <f>SUM(V17:V35)</f>
        <v>1800</v>
      </c>
      <c r="W36" s="245">
        <f>SUM(W17:W35)</f>
        <v>0</v>
      </c>
      <c r="X36" s="562"/>
      <c r="Y36" s="364"/>
      <c r="Z36" s="364"/>
      <c r="AA36" s="362"/>
    </row>
    <row r="37" spans="1:27" ht="13.5">
      <c r="A37" s="549" t="str">
        <f>'表紙'!$A$34</f>
        <v>令和5年（12月１日以降）</v>
      </c>
      <c r="X37" s="224"/>
      <c r="Y37" s="224"/>
      <c r="Z37" s="709">
        <f>SUM('表紙'!A34)</f>
        <v>0</v>
      </c>
      <c r="AA37" s="709"/>
    </row>
  </sheetData>
  <sheetProtection formatCells="0"/>
  <mergeCells count="21">
    <mergeCell ref="A18:A20"/>
    <mergeCell ref="B16:E16"/>
    <mergeCell ref="X4:AA4"/>
    <mergeCell ref="X16:AA16"/>
    <mergeCell ref="S4:V4"/>
    <mergeCell ref="B4:E4"/>
    <mergeCell ref="L15:M15"/>
    <mergeCell ref="I16:L16"/>
    <mergeCell ref="Z37:AA37"/>
    <mergeCell ref="S16:V16"/>
    <mergeCell ref="I4:L4"/>
    <mergeCell ref="N16:Q16"/>
    <mergeCell ref="T2:W2"/>
    <mergeCell ref="X24:AA24"/>
    <mergeCell ref="B1:H2"/>
    <mergeCell ref="N4:Q4"/>
    <mergeCell ref="Y2:AA2"/>
    <mergeCell ref="T1:X1"/>
    <mergeCell ref="K2:Q2"/>
    <mergeCell ref="K1:Q1"/>
    <mergeCell ref="L3:M3"/>
  </mergeCells>
  <dataValidations count="2">
    <dataValidation type="whole" operator="lessThanOrEqual" allowBlank="1" showInputMessage="1" showErrorMessage="1" sqref="R5:R13 M5:M13 F5:F13 H5:H13 W5:W13 W17:W24 W25:W35 F17:F24 F25:F35 R17:R24 R25:R35 M17:M24 M25:M35 H17:H24 H25:H35">
      <formula1>Q5</formula1>
    </dataValidation>
    <dataValidation allowBlank="1" showInputMessage="1" sqref="Y1 I1:K2 A1:A2 B1 R1:R2"/>
  </dataValidations>
  <printOptions horizontalCentered="1" verticalCentered="1"/>
  <pageMargins left="0.5905511811023623" right="0.3937007874015748" top="0.1968503937007874" bottom="0.31496062992125984" header="0" footer="0.1968503937007874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showGridLines="0" showZeros="0" view="pageBreakPreview" zoomScaleSheetLayoutView="100" zoomScalePageLayoutView="0" workbookViewId="0" topLeftCell="A1">
      <pane ySplit="4" topLeftCell="A5" activePane="bottomLeft" state="frozen"/>
      <selection pane="topLeft" activeCell="Q11" sqref="Q11"/>
      <selection pane="bottomLeft" activeCell="B1" sqref="B1:H2"/>
    </sheetView>
  </sheetViews>
  <sheetFormatPr defaultColWidth="9.00390625" defaultRowHeight="13.5"/>
  <cols>
    <col min="1" max="1" width="7.625" style="6" customWidth="1"/>
    <col min="2" max="2" width="1.875" style="6" customWidth="1"/>
    <col min="3" max="3" width="9.625" style="67" customWidth="1"/>
    <col min="4" max="4" width="1.875" style="67" customWidth="1"/>
    <col min="5" max="5" width="6.625" style="68" customWidth="1"/>
    <col min="6" max="6" width="7.375" style="6" customWidth="1"/>
    <col min="7" max="7" width="5.625" style="69" customWidth="1"/>
    <col min="8" max="8" width="5.625" style="120" customWidth="1"/>
    <col min="9" max="9" width="0.37109375" style="6" customWidth="1"/>
    <col min="10" max="10" width="8.875" style="6" customWidth="1"/>
    <col min="11" max="11" width="2.125" style="6" customWidth="1"/>
    <col min="12" max="12" width="6.25390625" style="6" customWidth="1"/>
    <col min="13" max="13" width="6.25390625" style="121" customWidth="1"/>
    <col min="14" max="14" width="0.37109375" style="6" customWidth="1"/>
    <col min="15" max="15" width="8.875" style="6" customWidth="1"/>
    <col min="16" max="16" width="2.125" style="6" customWidth="1"/>
    <col min="17" max="17" width="6.25390625" style="6" customWidth="1"/>
    <col min="18" max="18" width="6.25390625" style="121" customWidth="1"/>
    <col min="19" max="19" width="0.37109375" style="6" customWidth="1"/>
    <col min="20" max="20" width="8.875" style="6" customWidth="1"/>
    <col min="21" max="21" width="2.125" style="6" customWidth="1"/>
    <col min="22" max="22" width="6.25390625" style="6" customWidth="1"/>
    <col min="23" max="23" width="6.25390625" style="121" customWidth="1"/>
    <col min="24" max="24" width="8.125" style="6" customWidth="1"/>
    <col min="25" max="25" width="2.125" style="6" customWidth="1"/>
    <col min="26" max="26" width="5.125" style="6" customWidth="1"/>
    <col min="27" max="27" width="6.125" style="6" customWidth="1"/>
    <col min="28" max="16384" width="9.00390625" style="6" customWidth="1"/>
  </cols>
  <sheetData>
    <row r="1" spans="1:27" ht="30" customHeight="1">
      <c r="A1" s="1" t="s">
        <v>202</v>
      </c>
      <c r="B1" s="710"/>
      <c r="C1" s="710"/>
      <c r="D1" s="710"/>
      <c r="E1" s="710"/>
      <c r="F1" s="710"/>
      <c r="G1" s="710"/>
      <c r="H1" s="711"/>
      <c r="I1" s="2" t="s">
        <v>203</v>
      </c>
      <c r="J1" s="19" t="s">
        <v>203</v>
      </c>
      <c r="K1" s="733"/>
      <c r="L1" s="733"/>
      <c r="M1" s="733"/>
      <c r="N1" s="733"/>
      <c r="O1" s="733"/>
      <c r="P1" s="733"/>
      <c r="Q1" s="733"/>
      <c r="R1" s="2" t="s">
        <v>287</v>
      </c>
      <c r="S1" s="147"/>
      <c r="T1" s="733"/>
      <c r="U1" s="733"/>
      <c r="V1" s="733"/>
      <c r="W1" s="733"/>
      <c r="X1" s="849"/>
      <c r="Y1" s="112" t="s">
        <v>288</v>
      </c>
      <c r="Z1" s="112"/>
      <c r="AA1" s="148"/>
    </row>
    <row r="2" spans="1:27" ht="30" customHeight="1">
      <c r="A2" s="7"/>
      <c r="B2" s="712"/>
      <c r="C2" s="712"/>
      <c r="D2" s="712"/>
      <c r="E2" s="712"/>
      <c r="F2" s="712"/>
      <c r="G2" s="712"/>
      <c r="H2" s="713"/>
      <c r="I2" s="2" t="s">
        <v>204</v>
      </c>
      <c r="J2" s="19" t="s">
        <v>204</v>
      </c>
      <c r="K2" s="733"/>
      <c r="L2" s="733"/>
      <c r="M2" s="733"/>
      <c r="N2" s="733"/>
      <c r="O2" s="733"/>
      <c r="P2" s="733"/>
      <c r="Q2" s="733"/>
      <c r="R2" s="2" t="s">
        <v>205</v>
      </c>
      <c r="S2" s="146"/>
      <c r="T2" s="705">
        <f>F35+H35+M35+R35+W35</f>
        <v>0</v>
      </c>
      <c r="U2" s="705"/>
      <c r="V2" s="705"/>
      <c r="W2" s="705"/>
      <c r="X2" s="534" t="s">
        <v>0</v>
      </c>
      <c r="Y2" s="706"/>
      <c r="Z2" s="707"/>
      <c r="AA2" s="708"/>
    </row>
    <row r="3" spans="3:15" ht="24" customHeight="1">
      <c r="C3" s="22" t="s">
        <v>436</v>
      </c>
      <c r="D3" s="22"/>
      <c r="E3" s="22"/>
      <c r="F3" s="22"/>
      <c r="G3" s="23"/>
      <c r="H3" s="119"/>
      <c r="J3" s="24"/>
      <c r="K3" s="25" t="s">
        <v>3</v>
      </c>
      <c r="L3" s="696">
        <f>E35+G35+L35+Q35+V35</f>
        <v>61150</v>
      </c>
      <c r="M3" s="696"/>
      <c r="N3" s="24"/>
      <c r="O3" s="26" t="s">
        <v>0</v>
      </c>
    </row>
    <row r="4" spans="1:27" s="192" customFormat="1" ht="13.5" customHeight="1">
      <c r="A4" s="291" t="s">
        <v>2</v>
      </c>
      <c r="B4" s="678" t="s">
        <v>1</v>
      </c>
      <c r="C4" s="679"/>
      <c r="D4" s="679"/>
      <c r="E4" s="679"/>
      <c r="F4" s="358" t="s">
        <v>357</v>
      </c>
      <c r="G4" s="145"/>
      <c r="H4" s="359"/>
      <c r="I4" s="697" t="s">
        <v>4</v>
      </c>
      <c r="J4" s="697"/>
      <c r="K4" s="697"/>
      <c r="L4" s="697"/>
      <c r="M4" s="358" t="s">
        <v>357</v>
      </c>
      <c r="N4" s="704" t="s">
        <v>5</v>
      </c>
      <c r="O4" s="697"/>
      <c r="P4" s="697"/>
      <c r="Q4" s="697"/>
      <c r="R4" s="358" t="s">
        <v>357</v>
      </c>
      <c r="S4" s="704" t="s">
        <v>6</v>
      </c>
      <c r="T4" s="697"/>
      <c r="U4" s="697"/>
      <c r="V4" s="697"/>
      <c r="W4" s="358" t="s">
        <v>357</v>
      </c>
      <c r="X4" s="697"/>
      <c r="Y4" s="697"/>
      <c r="Z4" s="697"/>
      <c r="AA4" s="716"/>
    </row>
    <row r="5" spans="1:27" s="192" customFormat="1" ht="13.5" customHeight="1">
      <c r="A5" s="27"/>
      <c r="B5" s="197"/>
      <c r="C5" s="230" t="s">
        <v>57</v>
      </c>
      <c r="D5" s="589" t="s">
        <v>479</v>
      </c>
      <c r="E5" s="30">
        <v>3450</v>
      </c>
      <c r="F5" s="513"/>
      <c r="G5" s="325"/>
      <c r="H5" s="496"/>
      <c r="I5" s="226"/>
      <c r="J5" s="227" t="s">
        <v>57</v>
      </c>
      <c r="K5" s="29"/>
      <c r="L5" s="30">
        <v>200</v>
      </c>
      <c r="M5" s="496"/>
      <c r="N5" s="229"/>
      <c r="O5" s="43"/>
      <c r="P5" s="33"/>
      <c r="Q5" s="235"/>
      <c r="R5" s="173"/>
      <c r="S5" s="229"/>
      <c r="T5" s="230" t="s">
        <v>68</v>
      </c>
      <c r="U5" s="29"/>
      <c r="V5" s="30">
        <v>550</v>
      </c>
      <c r="W5" s="496"/>
      <c r="X5" s="231"/>
      <c r="Y5" s="37"/>
      <c r="Z5" s="232"/>
      <c r="AA5" s="233"/>
    </row>
    <row r="6" spans="1:27" s="192" customFormat="1" ht="13.5" customHeight="1">
      <c r="A6" s="32"/>
      <c r="B6" s="195"/>
      <c r="C6" s="43" t="s">
        <v>470</v>
      </c>
      <c r="D6" s="589" t="s">
        <v>479</v>
      </c>
      <c r="E6" s="34">
        <v>3850</v>
      </c>
      <c r="F6" s="514"/>
      <c r="G6" s="327"/>
      <c r="H6" s="497"/>
      <c r="I6" s="293"/>
      <c r="J6" s="43" t="s">
        <v>155</v>
      </c>
      <c r="K6" s="33"/>
      <c r="L6" s="34">
        <v>800</v>
      </c>
      <c r="M6" s="497"/>
      <c r="N6" s="149"/>
      <c r="O6" s="43"/>
      <c r="P6" s="33"/>
      <c r="Q6" s="235"/>
      <c r="R6" s="175"/>
      <c r="S6" s="149"/>
      <c r="T6" s="43" t="s">
        <v>354</v>
      </c>
      <c r="U6" s="33"/>
      <c r="V6" s="34">
        <v>450</v>
      </c>
      <c r="W6" s="497"/>
      <c r="X6" s="231"/>
      <c r="Y6" s="37"/>
      <c r="Z6" s="232"/>
      <c r="AA6" s="233"/>
    </row>
    <row r="7" spans="1:27" s="192" customFormat="1" ht="13.5" customHeight="1">
      <c r="A7" s="32"/>
      <c r="B7" s="195"/>
      <c r="C7" s="97" t="s">
        <v>58</v>
      </c>
      <c r="D7" s="589" t="s">
        <v>479</v>
      </c>
      <c r="E7" s="34">
        <v>800</v>
      </c>
      <c r="F7" s="514"/>
      <c r="G7" s="327"/>
      <c r="H7" s="497"/>
      <c r="I7" s="234"/>
      <c r="J7" s="236" t="s">
        <v>156</v>
      </c>
      <c r="K7" s="33"/>
      <c r="L7" s="34">
        <v>650</v>
      </c>
      <c r="M7" s="497"/>
      <c r="N7" s="149"/>
      <c r="O7" s="237"/>
      <c r="P7" s="33"/>
      <c r="Q7" s="235"/>
      <c r="R7" s="175"/>
      <c r="S7" s="149"/>
      <c r="T7" s="43" t="s">
        <v>155</v>
      </c>
      <c r="U7" s="33"/>
      <c r="V7" s="34">
        <v>300</v>
      </c>
      <c r="W7" s="497"/>
      <c r="X7" s="182"/>
      <c r="Y7" s="37"/>
      <c r="Z7" s="232"/>
      <c r="AA7" s="233"/>
    </row>
    <row r="8" spans="1:27" s="192" customFormat="1" ht="13.5" customHeight="1">
      <c r="A8" s="32"/>
      <c r="B8" s="195"/>
      <c r="C8" s="18" t="s">
        <v>365</v>
      </c>
      <c r="D8" s="589" t="s">
        <v>479</v>
      </c>
      <c r="E8" s="34">
        <v>1350</v>
      </c>
      <c r="F8" s="514"/>
      <c r="G8" s="327"/>
      <c r="H8" s="497"/>
      <c r="I8" s="234"/>
      <c r="J8" s="43" t="s">
        <v>65</v>
      </c>
      <c r="K8" s="33"/>
      <c r="L8" s="34">
        <v>1100</v>
      </c>
      <c r="M8" s="497"/>
      <c r="N8" s="149"/>
      <c r="O8" s="43"/>
      <c r="P8" s="33"/>
      <c r="Q8" s="235"/>
      <c r="R8" s="175"/>
      <c r="S8" s="149"/>
      <c r="T8" s="49" t="s">
        <v>160</v>
      </c>
      <c r="U8" s="33"/>
      <c r="V8" s="34">
        <v>650</v>
      </c>
      <c r="W8" s="497"/>
      <c r="X8" s="182"/>
      <c r="Y8" s="37"/>
      <c r="Z8" s="232"/>
      <c r="AA8" s="233"/>
    </row>
    <row r="9" spans="1:27" s="192" customFormat="1" ht="13.5" customHeight="1">
      <c r="A9" s="32"/>
      <c r="B9" s="195"/>
      <c r="C9" s="18" t="s">
        <v>397</v>
      </c>
      <c r="D9" s="589" t="s">
        <v>479</v>
      </c>
      <c r="E9" s="34">
        <v>1350</v>
      </c>
      <c r="F9" s="514"/>
      <c r="G9" s="327"/>
      <c r="H9" s="497"/>
      <c r="I9" s="234"/>
      <c r="J9" s="43" t="s">
        <v>157</v>
      </c>
      <c r="K9" s="33"/>
      <c r="L9" s="34">
        <v>950</v>
      </c>
      <c r="M9" s="497"/>
      <c r="N9" s="149"/>
      <c r="O9" s="43"/>
      <c r="P9" s="33"/>
      <c r="Q9" s="235"/>
      <c r="R9" s="175"/>
      <c r="S9" s="149"/>
      <c r="T9" s="43" t="s">
        <v>64</v>
      </c>
      <c r="U9" s="33"/>
      <c r="V9" s="34">
        <v>950</v>
      </c>
      <c r="W9" s="497"/>
      <c r="X9" s="182"/>
      <c r="Y9" s="37"/>
      <c r="Z9" s="232"/>
      <c r="AA9" s="233"/>
    </row>
    <row r="10" spans="1:27" s="192" customFormat="1" ht="13.5" customHeight="1">
      <c r="A10" s="32"/>
      <c r="B10" s="195"/>
      <c r="C10" s="18" t="s">
        <v>59</v>
      </c>
      <c r="D10" s="589" t="s">
        <v>479</v>
      </c>
      <c r="E10" s="34">
        <v>1450</v>
      </c>
      <c r="F10" s="514"/>
      <c r="G10" s="327"/>
      <c r="H10" s="497"/>
      <c r="I10" s="234"/>
      <c r="J10" s="43" t="s">
        <v>68</v>
      </c>
      <c r="K10" s="33"/>
      <c r="L10" s="34">
        <v>800</v>
      </c>
      <c r="M10" s="497"/>
      <c r="N10" s="149"/>
      <c r="O10" s="43"/>
      <c r="P10" s="33"/>
      <c r="Q10" s="235"/>
      <c r="R10" s="175"/>
      <c r="S10" s="149"/>
      <c r="T10" s="97" t="s">
        <v>260</v>
      </c>
      <c r="U10" s="33"/>
      <c r="V10" s="34">
        <v>150</v>
      </c>
      <c r="W10" s="497"/>
      <c r="X10" s="182"/>
      <c r="Y10" s="37"/>
      <c r="Z10" s="232"/>
      <c r="AA10" s="233"/>
    </row>
    <row r="11" spans="1:27" s="192" customFormat="1" ht="13.5" customHeight="1">
      <c r="A11" s="32"/>
      <c r="B11" s="195"/>
      <c r="C11" s="18" t="s">
        <v>60</v>
      </c>
      <c r="D11" s="50" t="s">
        <v>479</v>
      </c>
      <c r="E11" s="34">
        <v>1200</v>
      </c>
      <c r="F11" s="514"/>
      <c r="G11" s="327"/>
      <c r="H11" s="497"/>
      <c r="I11" s="234"/>
      <c r="J11" s="43" t="s">
        <v>158</v>
      </c>
      <c r="K11" s="33"/>
      <c r="L11" s="34">
        <v>1050</v>
      </c>
      <c r="M11" s="497"/>
      <c r="N11" s="149"/>
      <c r="O11" s="297"/>
      <c r="P11" s="33"/>
      <c r="Q11" s="235"/>
      <c r="R11" s="175"/>
      <c r="S11" s="149"/>
      <c r="T11" s="237"/>
      <c r="U11" s="33"/>
      <c r="V11" s="34"/>
      <c r="W11" s="328"/>
      <c r="X11" s="182"/>
      <c r="Y11" s="37"/>
      <c r="Z11" s="232"/>
      <c r="AA11" s="233"/>
    </row>
    <row r="12" spans="1:27" s="192" customFormat="1" ht="13.5" customHeight="1">
      <c r="A12" s="32"/>
      <c r="B12" s="195"/>
      <c r="C12" s="208" t="s">
        <v>61</v>
      </c>
      <c r="D12" s="50" t="s">
        <v>387</v>
      </c>
      <c r="E12" s="34">
        <v>1850</v>
      </c>
      <c r="F12" s="514"/>
      <c r="G12" s="327"/>
      <c r="H12" s="497"/>
      <c r="I12" s="234"/>
      <c r="J12" s="43" t="s">
        <v>159</v>
      </c>
      <c r="K12" s="33"/>
      <c r="L12" s="34">
        <v>800</v>
      </c>
      <c r="M12" s="497"/>
      <c r="N12" s="149"/>
      <c r="O12" s="237"/>
      <c r="P12" s="33"/>
      <c r="Q12" s="235"/>
      <c r="R12" s="175"/>
      <c r="S12" s="149"/>
      <c r="T12" s="43"/>
      <c r="U12" s="33"/>
      <c r="V12" s="235"/>
      <c r="W12" s="175"/>
      <c r="X12" s="238"/>
      <c r="Y12" s="239"/>
      <c r="Z12" s="232"/>
      <c r="AA12" s="233"/>
    </row>
    <row r="13" spans="1:27" s="192" customFormat="1" ht="13.5" customHeight="1">
      <c r="A13" s="551"/>
      <c r="B13" s="195"/>
      <c r="C13" s="97" t="s">
        <v>62</v>
      </c>
      <c r="D13" s="589" t="s">
        <v>479</v>
      </c>
      <c r="E13" s="34">
        <v>1300</v>
      </c>
      <c r="F13" s="514"/>
      <c r="G13" s="327"/>
      <c r="H13" s="497"/>
      <c r="I13" s="234"/>
      <c r="J13" s="43"/>
      <c r="K13" s="33"/>
      <c r="L13" s="34"/>
      <c r="M13" s="328"/>
      <c r="N13" s="149"/>
      <c r="O13" s="297"/>
      <c r="P13" s="33"/>
      <c r="Q13" s="235"/>
      <c r="R13" s="175"/>
      <c r="S13" s="149"/>
      <c r="T13" s="43"/>
      <c r="U13" s="33"/>
      <c r="V13" s="235"/>
      <c r="W13" s="175"/>
      <c r="X13" s="231"/>
      <c r="Y13" s="37"/>
      <c r="Z13" s="232"/>
      <c r="AA13" s="233"/>
    </row>
    <row r="14" spans="1:27" s="192" customFormat="1" ht="13.5" customHeight="1">
      <c r="A14" s="551"/>
      <c r="B14" s="195"/>
      <c r="C14" s="208" t="s">
        <v>63</v>
      </c>
      <c r="D14" s="589" t="s">
        <v>479</v>
      </c>
      <c r="E14" s="34">
        <v>1650</v>
      </c>
      <c r="F14" s="514"/>
      <c r="G14" s="327"/>
      <c r="H14" s="497"/>
      <c r="I14" s="234"/>
      <c r="J14" s="43"/>
      <c r="K14" s="33"/>
      <c r="L14" s="34"/>
      <c r="M14" s="328"/>
      <c r="N14" s="149"/>
      <c r="O14" s="297"/>
      <c r="P14" s="33"/>
      <c r="Q14" s="235"/>
      <c r="R14" s="175"/>
      <c r="S14" s="149"/>
      <c r="T14" s="43"/>
      <c r="U14" s="33"/>
      <c r="V14" s="235"/>
      <c r="W14" s="175"/>
      <c r="X14" s="182"/>
      <c r="Y14" s="37"/>
      <c r="Z14" s="232"/>
      <c r="AA14" s="233"/>
    </row>
    <row r="15" spans="1:27" s="192" customFormat="1" ht="13.5" customHeight="1">
      <c r="A15" s="551"/>
      <c r="B15" s="195"/>
      <c r="C15" s="18" t="s">
        <v>64</v>
      </c>
      <c r="D15" s="589" t="s">
        <v>479</v>
      </c>
      <c r="E15" s="34">
        <v>4800</v>
      </c>
      <c r="F15" s="514"/>
      <c r="G15" s="327"/>
      <c r="H15" s="497"/>
      <c r="I15" s="234"/>
      <c r="J15" s="43"/>
      <c r="K15" s="33"/>
      <c r="L15" s="34"/>
      <c r="M15" s="328"/>
      <c r="N15" s="149"/>
      <c r="O15" s="43"/>
      <c r="P15" s="33"/>
      <c r="Q15" s="235"/>
      <c r="R15" s="175"/>
      <c r="S15" s="149"/>
      <c r="T15" s="43"/>
      <c r="U15" s="33"/>
      <c r="V15" s="235"/>
      <c r="W15" s="175"/>
      <c r="X15" s="182"/>
      <c r="Y15" s="37"/>
      <c r="Z15" s="232"/>
      <c r="AA15" s="233"/>
    </row>
    <row r="16" spans="1:27" s="192" customFormat="1" ht="14.25" customHeight="1">
      <c r="A16" s="551"/>
      <c r="B16" s="195"/>
      <c r="C16" s="97" t="s">
        <v>412</v>
      </c>
      <c r="D16" s="589" t="s">
        <v>514</v>
      </c>
      <c r="E16" s="34">
        <v>1400</v>
      </c>
      <c r="F16" s="514"/>
      <c r="G16" s="327"/>
      <c r="H16" s="497"/>
      <c r="I16" s="234"/>
      <c r="J16" s="43"/>
      <c r="K16" s="33"/>
      <c r="L16" s="34"/>
      <c r="M16" s="328"/>
      <c r="N16" s="149"/>
      <c r="O16" s="43"/>
      <c r="P16" s="33"/>
      <c r="Q16" s="235"/>
      <c r="R16" s="175"/>
      <c r="S16" s="149"/>
      <c r="T16" s="43"/>
      <c r="U16" s="33"/>
      <c r="V16" s="235"/>
      <c r="W16" s="175"/>
      <c r="X16" s="182"/>
      <c r="Y16" s="37"/>
      <c r="Z16" s="232"/>
      <c r="AA16" s="233"/>
    </row>
    <row r="17" spans="1:27" s="192" customFormat="1" ht="13.5" customHeight="1">
      <c r="A17" s="551"/>
      <c r="B17" s="195"/>
      <c r="C17" s="18" t="s">
        <v>65</v>
      </c>
      <c r="D17" s="589" t="s">
        <v>479</v>
      </c>
      <c r="E17" s="34">
        <v>3850</v>
      </c>
      <c r="F17" s="514"/>
      <c r="G17" s="327"/>
      <c r="H17" s="497"/>
      <c r="I17" s="234"/>
      <c r="J17" s="43"/>
      <c r="K17" s="33"/>
      <c r="L17" s="34"/>
      <c r="M17" s="328"/>
      <c r="N17" s="149"/>
      <c r="O17" s="249"/>
      <c r="P17" s="54"/>
      <c r="Q17" s="255"/>
      <c r="R17" s="175"/>
      <c r="S17" s="149"/>
      <c r="T17" s="43"/>
      <c r="U17" s="33"/>
      <c r="V17" s="235"/>
      <c r="W17" s="175"/>
      <c r="X17" s="182"/>
      <c r="Y17" s="37"/>
      <c r="Z17" s="232"/>
      <c r="AA17" s="233"/>
    </row>
    <row r="18" spans="1:27" s="192" customFormat="1" ht="13.5" customHeight="1">
      <c r="A18" s="551"/>
      <c r="B18" s="195"/>
      <c r="C18" s="97" t="s">
        <v>66</v>
      </c>
      <c r="D18" s="589" t="s">
        <v>479</v>
      </c>
      <c r="E18" s="34">
        <v>900</v>
      </c>
      <c r="F18" s="514"/>
      <c r="G18" s="327"/>
      <c r="H18" s="497"/>
      <c r="I18" s="234"/>
      <c r="J18" s="43"/>
      <c r="K18" s="33"/>
      <c r="L18" s="34"/>
      <c r="M18" s="328"/>
      <c r="N18" s="149"/>
      <c r="O18" s="43"/>
      <c r="P18" s="33"/>
      <c r="Q18" s="235"/>
      <c r="R18" s="175"/>
      <c r="S18" s="149"/>
      <c r="T18" s="43"/>
      <c r="U18" s="33"/>
      <c r="V18" s="235"/>
      <c r="W18" s="175"/>
      <c r="X18" s="182"/>
      <c r="Y18" s="37"/>
      <c r="Z18" s="232"/>
      <c r="AA18" s="233"/>
    </row>
    <row r="19" spans="1:27" s="192" customFormat="1" ht="13.5" customHeight="1">
      <c r="A19" s="551"/>
      <c r="B19" s="195"/>
      <c r="C19" s="18" t="s">
        <v>67</v>
      </c>
      <c r="D19" s="589" t="s">
        <v>479</v>
      </c>
      <c r="E19" s="34">
        <v>1250</v>
      </c>
      <c r="F19" s="514"/>
      <c r="G19" s="327"/>
      <c r="H19" s="497"/>
      <c r="I19" s="234"/>
      <c r="J19" s="43"/>
      <c r="K19" s="33"/>
      <c r="L19" s="34"/>
      <c r="M19" s="328"/>
      <c r="N19" s="149"/>
      <c r="O19" s="249"/>
      <c r="P19" s="54"/>
      <c r="Q19" s="55"/>
      <c r="R19" s="497"/>
      <c r="S19" s="149"/>
      <c r="T19" s="43"/>
      <c r="U19" s="33"/>
      <c r="V19" s="235"/>
      <c r="W19" s="175"/>
      <c r="X19" s="182"/>
      <c r="Y19" s="37"/>
      <c r="Z19" s="232"/>
      <c r="AA19" s="233"/>
    </row>
    <row r="20" spans="1:27" s="192" customFormat="1" ht="13.5" customHeight="1">
      <c r="A20" s="551"/>
      <c r="B20" s="195"/>
      <c r="C20" s="18" t="s">
        <v>68</v>
      </c>
      <c r="D20" s="589" t="s">
        <v>479</v>
      </c>
      <c r="E20" s="34">
        <v>4050</v>
      </c>
      <c r="F20" s="514"/>
      <c r="G20" s="327"/>
      <c r="H20" s="497"/>
      <c r="I20" s="234"/>
      <c r="J20" s="43"/>
      <c r="K20" s="33"/>
      <c r="L20" s="34"/>
      <c r="M20" s="328"/>
      <c r="N20" s="149"/>
      <c r="O20" s="43"/>
      <c r="P20" s="33"/>
      <c r="Q20" s="34"/>
      <c r="R20" s="497"/>
      <c r="S20" s="149"/>
      <c r="T20" s="43"/>
      <c r="U20" s="33"/>
      <c r="V20" s="235"/>
      <c r="W20" s="175"/>
      <c r="X20" s="182"/>
      <c r="Y20" s="37"/>
      <c r="Z20" s="232"/>
      <c r="AA20" s="233"/>
    </row>
    <row r="21" spans="1:27" s="192" customFormat="1" ht="13.5" customHeight="1">
      <c r="A21" s="551"/>
      <c r="B21" s="195"/>
      <c r="C21" s="208" t="s">
        <v>69</v>
      </c>
      <c r="D21" s="589" t="s">
        <v>479</v>
      </c>
      <c r="E21" s="34">
        <v>1550</v>
      </c>
      <c r="F21" s="514"/>
      <c r="G21" s="327"/>
      <c r="H21" s="497"/>
      <c r="I21" s="234"/>
      <c r="J21" s="43"/>
      <c r="K21" s="33"/>
      <c r="L21" s="34"/>
      <c r="M21" s="328"/>
      <c r="N21" s="149"/>
      <c r="O21" s="43"/>
      <c r="P21" s="33"/>
      <c r="Q21" s="34"/>
      <c r="R21" s="328"/>
      <c r="S21" s="149"/>
      <c r="T21" s="43"/>
      <c r="U21" s="33"/>
      <c r="V21" s="235"/>
      <c r="W21" s="175"/>
      <c r="X21" s="182"/>
      <c r="Y21" s="37"/>
      <c r="Z21" s="232"/>
      <c r="AA21" s="233"/>
    </row>
    <row r="22" spans="1:27" s="192" customFormat="1" ht="13.5" customHeight="1">
      <c r="A22" s="552"/>
      <c r="B22" s="195"/>
      <c r="C22" s="18" t="s">
        <v>295</v>
      </c>
      <c r="D22" s="589" t="s">
        <v>479</v>
      </c>
      <c r="E22" s="34">
        <v>3200</v>
      </c>
      <c r="F22" s="514"/>
      <c r="G22" s="327"/>
      <c r="H22" s="497"/>
      <c r="I22" s="234"/>
      <c r="J22" s="43"/>
      <c r="K22" s="33"/>
      <c r="L22" s="34"/>
      <c r="M22" s="328"/>
      <c r="N22" s="149"/>
      <c r="O22" s="43"/>
      <c r="P22" s="33"/>
      <c r="Q22" s="34"/>
      <c r="R22" s="497"/>
      <c r="S22" s="149"/>
      <c r="T22" s="43"/>
      <c r="U22" s="33"/>
      <c r="V22" s="235"/>
      <c r="W22" s="175"/>
      <c r="X22" s="240"/>
      <c r="Y22" s="37"/>
      <c r="Z22" s="232"/>
      <c r="AA22" s="233"/>
    </row>
    <row r="23" spans="1:27" s="192" customFormat="1" ht="13.5" customHeight="1">
      <c r="A23" s="856" t="s">
        <v>296</v>
      </c>
      <c r="B23" s="195"/>
      <c r="C23" s="18" t="s">
        <v>297</v>
      </c>
      <c r="D23" s="589" t="s">
        <v>479</v>
      </c>
      <c r="E23" s="34">
        <v>1500</v>
      </c>
      <c r="F23" s="514"/>
      <c r="G23" s="327"/>
      <c r="H23" s="497"/>
      <c r="I23" s="234"/>
      <c r="J23" s="43"/>
      <c r="K23" s="33"/>
      <c r="L23" s="34"/>
      <c r="M23" s="328"/>
      <c r="N23" s="149"/>
      <c r="O23" s="43"/>
      <c r="P23" s="33"/>
      <c r="Q23" s="235"/>
      <c r="R23" s="175"/>
      <c r="S23" s="149"/>
      <c r="T23" s="43"/>
      <c r="U23" s="33"/>
      <c r="V23" s="235"/>
      <c r="W23" s="175"/>
      <c r="X23" s="182"/>
      <c r="Y23" s="37"/>
      <c r="Z23" s="232"/>
      <c r="AA23" s="233"/>
    </row>
    <row r="24" spans="1:27" s="192" customFormat="1" ht="13.5" customHeight="1">
      <c r="A24" s="857"/>
      <c r="B24" s="195"/>
      <c r="C24" s="18" t="s">
        <v>298</v>
      </c>
      <c r="D24" s="589" t="s">
        <v>479</v>
      </c>
      <c r="E24" s="34">
        <v>1650</v>
      </c>
      <c r="F24" s="514"/>
      <c r="G24" s="327"/>
      <c r="H24" s="497"/>
      <c r="I24" s="234"/>
      <c r="J24" s="43"/>
      <c r="K24" s="33"/>
      <c r="L24" s="34"/>
      <c r="M24" s="328"/>
      <c r="N24" s="149"/>
      <c r="O24" s="43"/>
      <c r="P24" s="33"/>
      <c r="Q24" s="235"/>
      <c r="R24" s="175"/>
      <c r="S24" s="149"/>
      <c r="T24" s="43"/>
      <c r="U24" s="33"/>
      <c r="V24" s="235"/>
      <c r="W24" s="175"/>
      <c r="X24" s="182"/>
      <c r="Y24" s="37"/>
      <c r="Z24" s="232"/>
      <c r="AA24" s="233"/>
    </row>
    <row r="25" spans="1:27" s="192" customFormat="1" ht="13.5" customHeight="1">
      <c r="A25" s="857"/>
      <c r="B25" s="195"/>
      <c r="C25" s="18" t="s">
        <v>299</v>
      </c>
      <c r="D25" s="589" t="s">
        <v>479</v>
      </c>
      <c r="E25" s="34">
        <v>2050</v>
      </c>
      <c r="F25" s="514"/>
      <c r="G25" s="327"/>
      <c r="H25" s="497"/>
      <c r="I25" s="234"/>
      <c r="J25" s="43"/>
      <c r="K25" s="33"/>
      <c r="L25" s="34"/>
      <c r="M25" s="328"/>
      <c r="N25" s="149"/>
      <c r="O25" s="43"/>
      <c r="P25" s="33"/>
      <c r="Q25" s="235"/>
      <c r="R25" s="175"/>
      <c r="S25" s="149"/>
      <c r="T25" s="43"/>
      <c r="U25" s="33"/>
      <c r="V25" s="235"/>
      <c r="W25" s="175"/>
      <c r="X25" s="182"/>
      <c r="Y25" s="37"/>
      <c r="Z25" s="232"/>
      <c r="AA25" s="233"/>
    </row>
    <row r="26" spans="1:27" s="192" customFormat="1" ht="13.5" customHeight="1">
      <c r="A26" s="857"/>
      <c r="B26" s="195"/>
      <c r="C26" s="18" t="s">
        <v>300</v>
      </c>
      <c r="D26" s="589" t="s">
        <v>479</v>
      </c>
      <c r="E26" s="34">
        <v>1550</v>
      </c>
      <c r="F26" s="514"/>
      <c r="G26" s="327"/>
      <c r="H26" s="497"/>
      <c r="I26" s="234"/>
      <c r="J26" s="43"/>
      <c r="K26" s="33"/>
      <c r="L26" s="34"/>
      <c r="M26" s="328"/>
      <c r="N26" s="149"/>
      <c r="O26" s="43"/>
      <c r="P26" s="33"/>
      <c r="Q26" s="235"/>
      <c r="R26" s="175"/>
      <c r="S26" s="149"/>
      <c r="T26" s="43"/>
      <c r="U26" s="33"/>
      <c r="V26" s="235"/>
      <c r="W26" s="175"/>
      <c r="X26" s="182"/>
      <c r="Y26" s="37"/>
      <c r="Z26" s="232"/>
      <c r="AA26" s="233"/>
    </row>
    <row r="27" spans="1:27" s="192" customFormat="1" ht="13.5" customHeight="1">
      <c r="A27" s="858"/>
      <c r="B27" s="195"/>
      <c r="C27" s="18" t="s">
        <v>301</v>
      </c>
      <c r="D27" s="589" t="s">
        <v>479</v>
      </c>
      <c r="E27" s="34">
        <v>1650</v>
      </c>
      <c r="F27" s="514"/>
      <c r="G27" s="327"/>
      <c r="H27" s="497"/>
      <c r="I27" s="234"/>
      <c r="J27" s="43"/>
      <c r="K27" s="33"/>
      <c r="L27" s="34"/>
      <c r="M27" s="328"/>
      <c r="N27" s="149"/>
      <c r="O27" s="236"/>
      <c r="P27" s="33"/>
      <c r="Q27" s="235"/>
      <c r="R27" s="175"/>
      <c r="S27" s="149"/>
      <c r="T27" s="43"/>
      <c r="U27" s="33"/>
      <c r="V27" s="235"/>
      <c r="W27" s="175"/>
      <c r="X27" s="182"/>
      <c r="Y27" s="37"/>
      <c r="Z27" s="232"/>
      <c r="AA27" s="233"/>
    </row>
    <row r="28" spans="1:27" s="192" customFormat="1" ht="13.5" customHeight="1">
      <c r="A28" s="551"/>
      <c r="B28" s="195"/>
      <c r="C28" s="550" t="s">
        <v>466</v>
      </c>
      <c r="D28" s="589" t="s">
        <v>479</v>
      </c>
      <c r="E28" s="34">
        <v>4100</v>
      </c>
      <c r="F28" s="183"/>
      <c r="G28" s="327"/>
      <c r="H28" s="328"/>
      <c r="I28" s="234"/>
      <c r="J28" s="43"/>
      <c r="K28" s="33"/>
      <c r="L28" s="34"/>
      <c r="M28" s="328"/>
      <c r="N28" s="149"/>
      <c r="O28" s="236"/>
      <c r="P28" s="33"/>
      <c r="Q28" s="235"/>
      <c r="R28" s="175"/>
      <c r="S28" s="149"/>
      <c r="T28" s="43"/>
      <c r="U28" s="33"/>
      <c r="V28" s="235"/>
      <c r="W28" s="175"/>
      <c r="X28" s="182"/>
      <c r="Y28" s="37"/>
      <c r="Z28" s="232"/>
      <c r="AA28" s="233"/>
    </row>
    <row r="29" spans="1:27" s="192" customFormat="1" ht="13.5" customHeight="1">
      <c r="A29" s="551"/>
      <c r="B29" s="195"/>
      <c r="C29" s="550"/>
      <c r="D29" s="33"/>
      <c r="E29" s="34"/>
      <c r="F29" s="183"/>
      <c r="G29" s="327"/>
      <c r="H29" s="328"/>
      <c r="I29" s="234"/>
      <c r="J29" s="43"/>
      <c r="K29" s="33"/>
      <c r="L29" s="34"/>
      <c r="M29" s="328"/>
      <c r="N29" s="149"/>
      <c r="O29" s="43"/>
      <c r="P29" s="33"/>
      <c r="Q29" s="235"/>
      <c r="R29" s="175"/>
      <c r="S29" s="149"/>
      <c r="T29" s="43"/>
      <c r="U29" s="33"/>
      <c r="V29" s="235"/>
      <c r="W29" s="175"/>
      <c r="X29" s="182"/>
      <c r="Y29" s="37"/>
      <c r="Z29" s="232"/>
      <c r="AA29" s="233"/>
    </row>
    <row r="30" spans="1:27" s="192" customFormat="1" ht="13.5" customHeight="1">
      <c r="A30" s="551"/>
      <c r="B30" s="195"/>
      <c r="C30" s="11"/>
      <c r="D30" s="33"/>
      <c r="E30" s="34"/>
      <c r="F30" s="183"/>
      <c r="G30" s="327"/>
      <c r="H30" s="328"/>
      <c r="I30" s="234"/>
      <c r="J30" s="43"/>
      <c r="K30" s="41"/>
      <c r="L30" s="34"/>
      <c r="M30" s="328"/>
      <c r="N30" s="149"/>
      <c r="O30" s="43"/>
      <c r="P30" s="33"/>
      <c r="Q30" s="235"/>
      <c r="R30" s="175"/>
      <c r="S30" s="149"/>
      <c r="T30" s="43"/>
      <c r="U30" s="33"/>
      <c r="V30" s="235"/>
      <c r="W30" s="175"/>
      <c r="X30" s="182"/>
      <c r="Y30" s="37"/>
      <c r="Z30" s="232"/>
      <c r="AA30" s="233"/>
    </row>
    <row r="31" spans="1:27" s="192" customFormat="1" ht="13.5" customHeight="1">
      <c r="A31" s="551"/>
      <c r="B31" s="195"/>
      <c r="C31" s="18"/>
      <c r="D31" s="33"/>
      <c r="E31" s="34"/>
      <c r="F31" s="183"/>
      <c r="G31" s="327"/>
      <c r="H31" s="328"/>
      <c r="I31" s="234"/>
      <c r="J31" s="43"/>
      <c r="K31" s="33"/>
      <c r="L31" s="34"/>
      <c r="M31" s="328"/>
      <c r="N31" s="149"/>
      <c r="O31" s="43"/>
      <c r="P31" s="33"/>
      <c r="Q31" s="235"/>
      <c r="R31" s="175"/>
      <c r="S31" s="149"/>
      <c r="T31" s="43"/>
      <c r="U31" s="33"/>
      <c r="V31" s="235"/>
      <c r="W31" s="175"/>
      <c r="X31" s="182"/>
      <c r="Y31" s="37"/>
      <c r="Z31" s="232"/>
      <c r="AA31" s="233"/>
    </row>
    <row r="32" spans="1:27" s="192" customFormat="1" ht="13.5" customHeight="1">
      <c r="A32" s="551"/>
      <c r="B32" s="195"/>
      <c r="C32" s="18"/>
      <c r="D32" s="33"/>
      <c r="E32" s="34"/>
      <c r="F32" s="183"/>
      <c r="G32" s="327"/>
      <c r="H32" s="328"/>
      <c r="I32" s="234"/>
      <c r="J32" s="43"/>
      <c r="K32" s="33"/>
      <c r="L32" s="34"/>
      <c r="M32" s="328"/>
      <c r="N32" s="149"/>
      <c r="O32" s="43"/>
      <c r="P32" s="33"/>
      <c r="Q32" s="235"/>
      <c r="R32" s="175"/>
      <c r="S32" s="149"/>
      <c r="T32" s="43"/>
      <c r="U32" s="33"/>
      <c r="V32" s="235"/>
      <c r="W32" s="175"/>
      <c r="X32" s="182"/>
      <c r="Y32" s="37"/>
      <c r="Z32" s="232"/>
      <c r="AA32" s="233"/>
    </row>
    <row r="33" spans="1:27" s="192" customFormat="1" ht="13.5" customHeight="1">
      <c r="A33" s="551"/>
      <c r="B33" s="195"/>
      <c r="C33" s="18"/>
      <c r="D33" s="33"/>
      <c r="E33" s="34"/>
      <c r="F33" s="183"/>
      <c r="G33" s="327"/>
      <c r="H33" s="328"/>
      <c r="I33" s="234"/>
      <c r="J33" s="43"/>
      <c r="K33" s="33"/>
      <c r="L33" s="34"/>
      <c r="M33" s="328"/>
      <c r="N33" s="149"/>
      <c r="O33" s="43"/>
      <c r="P33" s="33"/>
      <c r="Q33" s="235"/>
      <c r="R33" s="175"/>
      <c r="S33" s="149"/>
      <c r="T33" s="43"/>
      <c r="U33" s="33"/>
      <c r="V33" s="235"/>
      <c r="W33" s="175"/>
      <c r="X33" s="182"/>
      <c r="Y33" s="37"/>
      <c r="Z33" s="232"/>
      <c r="AA33" s="233"/>
    </row>
    <row r="34" spans="1:27" s="192" customFormat="1" ht="13.5" customHeight="1">
      <c r="A34" s="553"/>
      <c r="B34" s="198"/>
      <c r="C34" s="84"/>
      <c r="D34" s="85"/>
      <c r="E34" s="86"/>
      <c r="F34" s="184"/>
      <c r="G34" s="329"/>
      <c r="H34" s="331"/>
      <c r="I34" s="241"/>
      <c r="J34" s="242"/>
      <c r="K34" s="46"/>
      <c r="L34" s="47"/>
      <c r="M34" s="331"/>
      <c r="N34" s="150"/>
      <c r="O34" s="242"/>
      <c r="P34" s="46"/>
      <c r="Q34" s="243"/>
      <c r="R34" s="178"/>
      <c r="S34" s="150"/>
      <c r="T34" s="242"/>
      <c r="U34" s="46"/>
      <c r="V34" s="243"/>
      <c r="W34" s="178"/>
      <c r="X34" s="182"/>
      <c r="Y34" s="361"/>
      <c r="Z34" s="182"/>
      <c r="AA34" s="366"/>
    </row>
    <row r="35" spans="1:27" s="77" customFormat="1" ht="13.5" customHeight="1">
      <c r="A35" s="554"/>
      <c r="B35" s="62"/>
      <c r="C35" s="155" t="str">
        <f>CONCATENATE(FIXED(COUNTA(C5:C28),0,0),"　店")</f>
        <v>24　店</v>
      </c>
      <c r="D35" s="156"/>
      <c r="E35" s="93">
        <f>SUM(E5:E34)</f>
        <v>51750</v>
      </c>
      <c r="F35" s="118">
        <f>SUM(F5:F34)</f>
        <v>0</v>
      </c>
      <c r="G35" s="172"/>
      <c r="H35" s="245"/>
      <c r="I35" s="172"/>
      <c r="J35" s="155" t="str">
        <f>CONCATENATE(FIXED(COUNTA(J5:J34),0,0),"　店")</f>
        <v>8　店</v>
      </c>
      <c r="K35" s="156"/>
      <c r="L35" s="93">
        <f>SUM(L5:L34)</f>
        <v>6350</v>
      </c>
      <c r="M35" s="245">
        <f>SUM(M5:M34)</f>
        <v>0</v>
      </c>
      <c r="N35" s="246"/>
      <c r="O35" s="155"/>
      <c r="P35" s="156"/>
      <c r="Q35" s="93">
        <f>SUM(Q5:Q34)</f>
        <v>0</v>
      </c>
      <c r="R35" s="245">
        <f>SUM(R5:R34)</f>
        <v>0</v>
      </c>
      <c r="S35" s="246"/>
      <c r="T35" s="155" t="str">
        <f>CONCATENATE(FIXED(COUNTA(T5:T34),0,0),"　店")</f>
        <v>6　店</v>
      </c>
      <c r="U35" s="156"/>
      <c r="V35" s="93">
        <f>SUM(V5:V34)</f>
        <v>3050</v>
      </c>
      <c r="W35" s="245">
        <f>SUM(W5:W34)</f>
        <v>0</v>
      </c>
      <c r="X35" s="364"/>
      <c r="Y35" s="364"/>
      <c r="Z35" s="364"/>
      <c r="AA35" s="186"/>
    </row>
    <row r="36" spans="1:27" ht="13.5">
      <c r="A36" s="549" t="str">
        <f>'表紙'!$A$34</f>
        <v>令和5年（12月１日以降）</v>
      </c>
      <c r="X36" s="224"/>
      <c r="Y36" s="224"/>
      <c r="Z36" s="709">
        <f>SUM('表紙'!A34)</f>
        <v>0</v>
      </c>
      <c r="AA36" s="709"/>
    </row>
  </sheetData>
  <sheetProtection formatCells="0"/>
  <mergeCells count="14">
    <mergeCell ref="A23:A27"/>
    <mergeCell ref="Y2:AA2"/>
    <mergeCell ref="Z36:AA36"/>
    <mergeCell ref="B1:H2"/>
    <mergeCell ref="B4:E4"/>
    <mergeCell ref="L3:M3"/>
    <mergeCell ref="I4:L4"/>
    <mergeCell ref="X4:AA4"/>
    <mergeCell ref="S4:V4"/>
    <mergeCell ref="N4:Q4"/>
    <mergeCell ref="K1:Q1"/>
    <mergeCell ref="T1:X1"/>
    <mergeCell ref="K2:Q2"/>
    <mergeCell ref="T2:W2"/>
  </mergeCells>
  <dataValidations count="3">
    <dataValidation allowBlank="1" showInputMessage="1" sqref="Y1 I1:K2 A1:A2 B1 R1:R2"/>
    <dataValidation type="whole" operator="lessThanOrEqual" allowBlank="1" showInputMessage="1" showErrorMessage="1" sqref="H5:H34 F5:F34 M5:M34 W5:W34">
      <formula1>G5</formula1>
    </dataValidation>
    <dataValidation type="whole" operator="lessThanOrEqual" allowBlank="1" showInputMessage="1" showErrorMessage="1" sqref="R5:R34">
      <formula1>春日井!#REF!</formula1>
    </dataValidation>
  </dataValidations>
  <printOptions horizontalCentered="1" verticalCentered="1"/>
  <pageMargins left="0.5905511811023623" right="0.3937007874015748" top="0.2362204724409449" bottom="0.31496062992125984" header="0" footer="0.1968503937007874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showGridLines="0" showZeros="0" view="pageBreakPreview" zoomScaleSheetLayoutView="100" zoomScalePageLayoutView="0" workbookViewId="0" topLeftCell="A1">
      <selection activeCell="Y2" sqref="Y2:AA2"/>
    </sheetView>
  </sheetViews>
  <sheetFormatPr defaultColWidth="9.00390625" defaultRowHeight="13.5"/>
  <cols>
    <col min="1" max="1" width="7.625" style="377" customWidth="1"/>
    <col min="2" max="2" width="1.875" style="380" customWidth="1"/>
    <col min="3" max="3" width="9.625" style="447" customWidth="1"/>
    <col min="4" max="4" width="1.875" style="447" customWidth="1"/>
    <col min="5" max="5" width="6.625" style="448" customWidth="1"/>
    <col min="6" max="6" width="7.375" style="377" customWidth="1"/>
    <col min="7" max="7" width="5.625" style="449" customWidth="1"/>
    <col min="8" max="8" width="5.625" style="450" customWidth="1"/>
    <col min="9" max="9" width="0.37109375" style="377" customWidth="1"/>
    <col min="10" max="10" width="8.875" style="377" customWidth="1"/>
    <col min="11" max="11" width="2.125" style="377" customWidth="1"/>
    <col min="12" max="12" width="6.25390625" style="377" customWidth="1"/>
    <col min="13" max="13" width="6.25390625" style="387" customWidth="1"/>
    <col min="14" max="14" width="0.37109375" style="377" customWidth="1"/>
    <col min="15" max="15" width="8.875" style="377" customWidth="1"/>
    <col min="16" max="16" width="2.125" style="377" customWidth="1"/>
    <col min="17" max="17" width="6.25390625" style="377" customWidth="1"/>
    <col min="18" max="18" width="6.25390625" style="387" customWidth="1"/>
    <col min="19" max="19" width="0.37109375" style="377" customWidth="1"/>
    <col min="20" max="20" width="8.875" style="377" customWidth="1"/>
    <col min="21" max="21" width="2.125" style="377" customWidth="1"/>
    <col min="22" max="22" width="6.25390625" style="377" customWidth="1"/>
    <col min="23" max="23" width="6.25390625" style="387" customWidth="1"/>
    <col min="24" max="24" width="8.125" style="377" customWidth="1"/>
    <col min="25" max="25" width="2.125" style="377" customWidth="1"/>
    <col min="26" max="26" width="5.125" style="377" customWidth="1"/>
    <col min="27" max="27" width="6.125" style="377" customWidth="1"/>
    <col min="28" max="16384" width="9.00390625" style="377" customWidth="1"/>
  </cols>
  <sheetData>
    <row r="1" spans="1:27" ht="27" customHeight="1">
      <c r="A1" s="371" t="s">
        <v>202</v>
      </c>
      <c r="B1" s="863"/>
      <c r="C1" s="863"/>
      <c r="D1" s="863"/>
      <c r="E1" s="863"/>
      <c r="F1" s="863"/>
      <c r="G1" s="863"/>
      <c r="H1" s="864"/>
      <c r="I1" s="372" t="s">
        <v>203</v>
      </c>
      <c r="J1" s="373" t="s">
        <v>203</v>
      </c>
      <c r="K1" s="861"/>
      <c r="L1" s="861"/>
      <c r="M1" s="861"/>
      <c r="N1" s="861"/>
      <c r="O1" s="861"/>
      <c r="P1" s="861"/>
      <c r="Q1" s="861"/>
      <c r="R1" s="372" t="s">
        <v>287</v>
      </c>
      <c r="S1" s="374"/>
      <c r="T1" s="861"/>
      <c r="U1" s="861"/>
      <c r="V1" s="861"/>
      <c r="W1" s="861"/>
      <c r="X1" s="862"/>
      <c r="Y1" s="375" t="s">
        <v>288</v>
      </c>
      <c r="Z1" s="375"/>
      <c r="AA1" s="376"/>
    </row>
    <row r="2" spans="1:27" ht="27" customHeight="1">
      <c r="A2" s="378"/>
      <c r="B2" s="865"/>
      <c r="C2" s="865"/>
      <c r="D2" s="865"/>
      <c r="E2" s="865"/>
      <c r="F2" s="865"/>
      <c r="G2" s="865"/>
      <c r="H2" s="866"/>
      <c r="I2" s="372" t="s">
        <v>204</v>
      </c>
      <c r="J2" s="373" t="s">
        <v>204</v>
      </c>
      <c r="K2" s="861"/>
      <c r="L2" s="861"/>
      <c r="M2" s="861"/>
      <c r="N2" s="861"/>
      <c r="O2" s="861"/>
      <c r="P2" s="861"/>
      <c r="Q2" s="861"/>
      <c r="R2" s="372" t="s">
        <v>205</v>
      </c>
      <c r="S2" s="379"/>
      <c r="T2" s="872">
        <f>F23+H23+M23+R23+W23+F35+H35+M35+W35</f>
        <v>0</v>
      </c>
      <c r="U2" s="872"/>
      <c r="V2" s="872"/>
      <c r="W2" s="872"/>
      <c r="X2" s="536" t="s">
        <v>0</v>
      </c>
      <c r="Y2" s="869"/>
      <c r="Z2" s="870"/>
      <c r="AA2" s="871"/>
    </row>
    <row r="3" spans="3:15" ht="24" customHeight="1">
      <c r="C3" s="381" t="s">
        <v>437</v>
      </c>
      <c r="D3" s="381"/>
      <c r="E3" s="381"/>
      <c r="F3" s="381"/>
      <c r="G3" s="382"/>
      <c r="H3" s="383"/>
      <c r="J3" s="384"/>
      <c r="K3" s="385" t="s">
        <v>3</v>
      </c>
      <c r="L3" s="868">
        <f>E23+G23+L23+Q23+V23</f>
        <v>26500</v>
      </c>
      <c r="M3" s="868"/>
      <c r="N3" s="384"/>
      <c r="O3" s="386" t="s">
        <v>0</v>
      </c>
    </row>
    <row r="4" spans="1:27" s="389" customFormat="1" ht="13.5" customHeight="1">
      <c r="A4" s="388" t="s">
        <v>2</v>
      </c>
      <c r="B4" s="678" t="s">
        <v>1</v>
      </c>
      <c r="C4" s="679"/>
      <c r="D4" s="679"/>
      <c r="E4" s="679"/>
      <c r="F4" s="358" t="s">
        <v>357</v>
      </c>
      <c r="G4" s="145"/>
      <c r="H4" s="359"/>
      <c r="I4" s="679" t="s">
        <v>4</v>
      </c>
      <c r="J4" s="679"/>
      <c r="K4" s="679"/>
      <c r="L4" s="679"/>
      <c r="M4" s="358" t="s">
        <v>357</v>
      </c>
      <c r="N4" s="678" t="s">
        <v>5</v>
      </c>
      <c r="O4" s="679"/>
      <c r="P4" s="679"/>
      <c r="Q4" s="679"/>
      <c r="R4" s="358" t="s">
        <v>357</v>
      </c>
      <c r="S4" s="678" t="s">
        <v>6</v>
      </c>
      <c r="T4" s="679"/>
      <c r="U4" s="679"/>
      <c r="V4" s="679"/>
      <c r="W4" s="358" t="s">
        <v>357</v>
      </c>
      <c r="X4" s="679"/>
      <c r="Y4" s="679"/>
      <c r="Z4" s="679"/>
      <c r="AA4" s="680"/>
    </row>
    <row r="5" spans="1:27" ht="13.5" customHeight="1">
      <c r="A5" s="390"/>
      <c r="B5" s="391"/>
      <c r="C5" s="392" t="s">
        <v>70</v>
      </c>
      <c r="D5" s="658" t="s">
        <v>492</v>
      </c>
      <c r="E5" s="393">
        <v>2200</v>
      </c>
      <c r="F5" s="515"/>
      <c r="G5" s="394"/>
      <c r="H5" s="516"/>
      <c r="I5" s="396"/>
      <c r="J5" s="260" t="s">
        <v>161</v>
      </c>
      <c r="K5" s="397"/>
      <c r="L5" s="393">
        <v>500</v>
      </c>
      <c r="M5" s="516"/>
      <c r="N5" s="398"/>
      <c r="O5" s="260"/>
      <c r="P5" s="113"/>
      <c r="Q5" s="290"/>
      <c r="R5" s="399"/>
      <c r="S5" s="398"/>
      <c r="T5" s="260" t="s">
        <v>161</v>
      </c>
      <c r="U5" s="397"/>
      <c r="V5" s="393">
        <v>750</v>
      </c>
      <c r="W5" s="516"/>
      <c r="X5" s="612" t="s">
        <v>406</v>
      </c>
      <c r="Y5" s="613"/>
      <c r="Z5" s="614"/>
      <c r="AA5" s="615"/>
    </row>
    <row r="6" spans="1:27" ht="13.5" customHeight="1">
      <c r="A6" s="400"/>
      <c r="B6" s="367"/>
      <c r="C6" s="558" t="s">
        <v>415</v>
      </c>
      <c r="D6" s="658" t="s">
        <v>490</v>
      </c>
      <c r="E6" s="368">
        <v>1250</v>
      </c>
      <c r="F6" s="494"/>
      <c r="G6" s="343"/>
      <c r="H6" s="517"/>
      <c r="I6" s="403"/>
      <c r="J6" s="250" t="s">
        <v>261</v>
      </c>
      <c r="K6" s="113"/>
      <c r="L6" s="368">
        <v>900</v>
      </c>
      <c r="M6" s="517"/>
      <c r="N6" s="404"/>
      <c r="O6" s="250"/>
      <c r="P6" s="113"/>
      <c r="Q6" s="294"/>
      <c r="R6" s="405"/>
      <c r="S6" s="404"/>
      <c r="T6" s="250" t="s">
        <v>163</v>
      </c>
      <c r="U6" s="113"/>
      <c r="V6" s="368">
        <v>300</v>
      </c>
      <c r="W6" s="517"/>
      <c r="X6" s="616" t="s">
        <v>407</v>
      </c>
      <c r="Y6" s="617"/>
      <c r="Z6" s="618"/>
      <c r="AA6" s="619"/>
    </row>
    <row r="7" spans="1:27" ht="13.5" customHeight="1">
      <c r="A7" s="400"/>
      <c r="B7" s="367"/>
      <c r="C7" s="401" t="s">
        <v>71</v>
      </c>
      <c r="D7" s="585" t="s">
        <v>484</v>
      </c>
      <c r="E7" s="368">
        <v>1800</v>
      </c>
      <c r="F7" s="494"/>
      <c r="G7" s="343"/>
      <c r="H7" s="517"/>
      <c r="I7" s="403"/>
      <c r="J7" s="250" t="s">
        <v>162</v>
      </c>
      <c r="K7" s="113"/>
      <c r="L7" s="368">
        <v>900</v>
      </c>
      <c r="M7" s="517"/>
      <c r="N7" s="404"/>
      <c r="O7" s="250"/>
      <c r="P7" s="113"/>
      <c r="Q7" s="294"/>
      <c r="R7" s="405"/>
      <c r="S7" s="404"/>
      <c r="T7" s="250"/>
      <c r="U7" s="113"/>
      <c r="V7" s="294"/>
      <c r="W7" s="405"/>
      <c r="X7" s="616" t="s">
        <v>408</v>
      </c>
      <c r="Y7" s="617"/>
      <c r="Z7" s="618"/>
      <c r="AA7" s="619"/>
    </row>
    <row r="8" spans="1:27" ht="13.5" customHeight="1">
      <c r="A8" s="400"/>
      <c r="B8" s="367"/>
      <c r="C8" s="401" t="s">
        <v>72</v>
      </c>
      <c r="D8" s="585" t="s">
        <v>484</v>
      </c>
      <c r="E8" s="368">
        <v>1950</v>
      </c>
      <c r="F8" s="494"/>
      <c r="G8" s="343"/>
      <c r="H8" s="517"/>
      <c r="I8" s="403"/>
      <c r="J8" s="250"/>
      <c r="K8" s="113"/>
      <c r="L8" s="294"/>
      <c r="M8" s="405"/>
      <c r="N8" s="404"/>
      <c r="O8" s="250"/>
      <c r="P8" s="113"/>
      <c r="Q8" s="294"/>
      <c r="R8" s="405"/>
      <c r="S8" s="404"/>
      <c r="T8" s="250"/>
      <c r="U8" s="113"/>
      <c r="V8" s="294"/>
      <c r="W8" s="405"/>
      <c r="X8" s="406"/>
      <c r="Y8" s="407"/>
      <c r="Z8" s="408"/>
      <c r="AA8" s="409"/>
    </row>
    <row r="9" spans="1:27" ht="13.5" customHeight="1">
      <c r="A9" s="400"/>
      <c r="B9" s="367"/>
      <c r="C9" s="401" t="s">
        <v>255</v>
      </c>
      <c r="D9" s="585" t="s">
        <v>484</v>
      </c>
      <c r="E9" s="368">
        <v>1800</v>
      </c>
      <c r="F9" s="494"/>
      <c r="G9" s="343"/>
      <c r="H9" s="517"/>
      <c r="I9" s="403"/>
      <c r="J9" s="250"/>
      <c r="K9" s="113"/>
      <c r="L9" s="294"/>
      <c r="M9" s="405"/>
      <c r="N9" s="404"/>
      <c r="O9" s="250"/>
      <c r="P9" s="113"/>
      <c r="Q9" s="294"/>
      <c r="R9" s="405"/>
      <c r="S9" s="404"/>
      <c r="T9" s="250"/>
      <c r="U9" s="113"/>
      <c r="V9" s="368"/>
      <c r="W9" s="405"/>
      <c r="X9" s="406"/>
      <c r="Y9" s="407"/>
      <c r="Z9" s="408"/>
      <c r="AA9" s="409"/>
    </row>
    <row r="10" spans="1:27" ht="13.5" customHeight="1">
      <c r="A10" s="400"/>
      <c r="B10" s="367"/>
      <c r="C10" s="401" t="s">
        <v>362</v>
      </c>
      <c r="D10" s="658" t="s">
        <v>491</v>
      </c>
      <c r="E10" s="368">
        <v>1550</v>
      </c>
      <c r="F10" s="494"/>
      <c r="G10" s="343"/>
      <c r="H10" s="517"/>
      <c r="I10" s="403"/>
      <c r="J10" s="250"/>
      <c r="K10" s="113"/>
      <c r="L10" s="294"/>
      <c r="M10" s="405"/>
      <c r="N10" s="404"/>
      <c r="O10" s="250"/>
      <c r="P10" s="113"/>
      <c r="Q10" s="294"/>
      <c r="R10" s="405"/>
      <c r="S10" s="404"/>
      <c r="T10" s="250"/>
      <c r="U10" s="113"/>
      <c r="V10" s="294"/>
      <c r="W10" s="405"/>
      <c r="X10" s="406"/>
      <c r="Y10" s="407"/>
      <c r="Z10" s="408"/>
      <c r="AA10" s="409"/>
    </row>
    <row r="11" spans="1:27" ht="13.5" customHeight="1">
      <c r="A11" s="400"/>
      <c r="B11" s="367"/>
      <c r="C11" s="401" t="s">
        <v>449</v>
      </c>
      <c r="D11" s="585" t="s">
        <v>484</v>
      </c>
      <c r="E11" s="368">
        <v>1550</v>
      </c>
      <c r="F11" s="494"/>
      <c r="G11" s="343"/>
      <c r="H11" s="517"/>
      <c r="I11" s="403"/>
      <c r="J11" s="250"/>
      <c r="K11" s="113"/>
      <c r="L11" s="294"/>
      <c r="M11" s="405"/>
      <c r="N11" s="404"/>
      <c r="O11" s="250"/>
      <c r="P11" s="113"/>
      <c r="Q11" s="294"/>
      <c r="R11" s="405"/>
      <c r="S11" s="404"/>
      <c r="T11" s="250"/>
      <c r="U11" s="113"/>
      <c r="V11" s="294"/>
      <c r="W11" s="405"/>
      <c r="X11" s="410"/>
      <c r="Y11" s="411"/>
      <c r="Z11" s="408"/>
      <c r="AA11" s="409"/>
    </row>
    <row r="12" spans="1:27" ht="13.5" customHeight="1">
      <c r="A12" s="400"/>
      <c r="B12" s="367"/>
      <c r="C12" s="401" t="s">
        <v>282</v>
      </c>
      <c r="D12" s="464" t="s">
        <v>484</v>
      </c>
      <c r="E12" s="368">
        <v>1800</v>
      </c>
      <c r="F12" s="494"/>
      <c r="G12" s="343"/>
      <c r="H12" s="517"/>
      <c r="I12" s="403"/>
      <c r="J12" s="250"/>
      <c r="K12" s="113"/>
      <c r="L12" s="294"/>
      <c r="M12" s="405"/>
      <c r="N12" s="404"/>
      <c r="O12" s="250"/>
      <c r="P12" s="113"/>
      <c r="Q12" s="294"/>
      <c r="R12" s="405"/>
      <c r="S12" s="404"/>
      <c r="T12" s="250"/>
      <c r="U12" s="113"/>
      <c r="V12" s="294"/>
      <c r="W12" s="405"/>
      <c r="X12" s="412"/>
      <c r="Y12" s="407"/>
      <c r="Z12" s="408"/>
      <c r="AA12" s="409"/>
    </row>
    <row r="13" spans="1:27" ht="13.5" customHeight="1">
      <c r="A13" s="859" t="s">
        <v>337</v>
      </c>
      <c r="B13" s="367"/>
      <c r="C13" s="401" t="s">
        <v>338</v>
      </c>
      <c r="D13" s="585" t="s">
        <v>484</v>
      </c>
      <c r="E13" s="368">
        <v>850</v>
      </c>
      <c r="F13" s="494"/>
      <c r="G13" s="343"/>
      <c r="H13" s="517"/>
      <c r="I13" s="403"/>
      <c r="J13" s="250"/>
      <c r="K13" s="113"/>
      <c r="L13" s="294"/>
      <c r="M13" s="405"/>
      <c r="N13" s="404"/>
      <c r="O13" s="250"/>
      <c r="P13" s="113"/>
      <c r="Q13" s="294"/>
      <c r="R13" s="405"/>
      <c r="S13" s="404"/>
      <c r="T13" s="250"/>
      <c r="U13" s="113"/>
      <c r="V13" s="294"/>
      <c r="W13" s="405"/>
      <c r="X13" s="406"/>
      <c r="Y13" s="407"/>
      <c r="Z13" s="408"/>
      <c r="AA13" s="409"/>
    </row>
    <row r="14" spans="1:27" ht="13.5" customHeight="1">
      <c r="A14" s="860"/>
      <c r="B14" s="367"/>
      <c r="C14" s="401" t="s">
        <v>421</v>
      </c>
      <c r="D14" s="585" t="s">
        <v>484</v>
      </c>
      <c r="E14" s="368">
        <v>1600</v>
      </c>
      <c r="F14" s="494"/>
      <c r="G14" s="343"/>
      <c r="H14" s="517"/>
      <c r="I14" s="403"/>
      <c r="J14" s="250"/>
      <c r="K14" s="113"/>
      <c r="L14" s="294"/>
      <c r="M14" s="405"/>
      <c r="N14" s="404"/>
      <c r="O14" s="250"/>
      <c r="P14" s="113"/>
      <c r="Q14" s="294"/>
      <c r="R14" s="405"/>
      <c r="S14" s="404"/>
      <c r="T14" s="250"/>
      <c r="U14" s="113"/>
      <c r="V14" s="294"/>
      <c r="W14" s="405"/>
      <c r="X14" s="406"/>
      <c r="Y14" s="407"/>
      <c r="Z14" s="408"/>
      <c r="AA14" s="409"/>
    </row>
    <row r="15" spans="1:27" ht="13.5" customHeight="1">
      <c r="A15" s="400"/>
      <c r="B15" s="367"/>
      <c r="C15" s="401" t="s">
        <v>339</v>
      </c>
      <c r="D15" s="585" t="s">
        <v>484</v>
      </c>
      <c r="E15" s="368">
        <v>2400</v>
      </c>
      <c r="F15" s="494"/>
      <c r="G15" s="343"/>
      <c r="H15" s="517"/>
      <c r="I15" s="403"/>
      <c r="J15" s="250"/>
      <c r="K15" s="113"/>
      <c r="L15" s="294"/>
      <c r="M15" s="405"/>
      <c r="N15" s="404"/>
      <c r="O15" s="250"/>
      <c r="P15" s="113"/>
      <c r="Q15" s="294"/>
      <c r="R15" s="405"/>
      <c r="S15" s="404"/>
      <c r="T15" s="250"/>
      <c r="U15" s="113"/>
      <c r="V15" s="294"/>
      <c r="W15" s="405"/>
      <c r="X15" s="406"/>
      <c r="Y15" s="407"/>
      <c r="Z15" s="408"/>
      <c r="AA15" s="409"/>
    </row>
    <row r="16" spans="1:27" ht="13.5" customHeight="1">
      <c r="A16" s="400"/>
      <c r="B16" s="367"/>
      <c r="C16" s="401" t="s">
        <v>73</v>
      </c>
      <c r="D16" s="585" t="s">
        <v>484</v>
      </c>
      <c r="E16" s="368">
        <v>2000</v>
      </c>
      <c r="F16" s="494"/>
      <c r="G16" s="343"/>
      <c r="H16" s="517"/>
      <c r="I16" s="403"/>
      <c r="J16" s="250"/>
      <c r="K16" s="113"/>
      <c r="L16" s="294"/>
      <c r="M16" s="405"/>
      <c r="N16" s="404"/>
      <c r="O16" s="250"/>
      <c r="P16" s="113"/>
      <c r="Q16" s="294"/>
      <c r="R16" s="405"/>
      <c r="S16" s="404"/>
      <c r="T16" s="250"/>
      <c r="U16" s="113"/>
      <c r="V16" s="294"/>
      <c r="W16" s="405"/>
      <c r="X16" s="406"/>
      <c r="Y16" s="407"/>
      <c r="Z16" s="408"/>
      <c r="AA16" s="409"/>
    </row>
    <row r="17" spans="1:27" ht="13.5" customHeight="1">
      <c r="A17" s="400"/>
      <c r="B17" s="367"/>
      <c r="C17" s="401" t="s">
        <v>340</v>
      </c>
      <c r="D17" s="464" t="s">
        <v>393</v>
      </c>
      <c r="E17" s="368">
        <v>1300</v>
      </c>
      <c r="F17" s="494"/>
      <c r="G17" s="343"/>
      <c r="H17" s="517"/>
      <c r="I17" s="403"/>
      <c r="J17" s="250"/>
      <c r="K17" s="113"/>
      <c r="L17" s="294"/>
      <c r="M17" s="405"/>
      <c r="N17" s="404"/>
      <c r="O17" s="250"/>
      <c r="P17" s="113"/>
      <c r="Q17" s="294"/>
      <c r="R17" s="405"/>
      <c r="S17" s="404"/>
      <c r="T17" s="250"/>
      <c r="U17" s="113"/>
      <c r="V17" s="294"/>
      <c r="W17" s="405"/>
      <c r="X17" s="406"/>
      <c r="Y17" s="407"/>
      <c r="Z17" s="408"/>
      <c r="AA17" s="409"/>
    </row>
    <row r="18" spans="1:27" ht="13.5" customHeight="1">
      <c r="A18" s="400"/>
      <c r="B18" s="367"/>
      <c r="C18" s="401" t="s">
        <v>341</v>
      </c>
      <c r="D18" s="464" t="s">
        <v>393</v>
      </c>
      <c r="E18" s="368">
        <v>1100</v>
      </c>
      <c r="F18" s="494"/>
      <c r="G18" s="343"/>
      <c r="H18" s="517"/>
      <c r="I18" s="403"/>
      <c r="J18" s="250"/>
      <c r="K18" s="113"/>
      <c r="L18" s="368"/>
      <c r="M18" s="405"/>
      <c r="N18" s="404"/>
      <c r="O18" s="250"/>
      <c r="P18" s="113"/>
      <c r="Q18" s="389"/>
      <c r="R18" s="405"/>
      <c r="S18" s="404"/>
      <c r="T18" s="250"/>
      <c r="U18" s="113"/>
      <c r="V18" s="294"/>
      <c r="W18" s="405"/>
      <c r="X18" s="406"/>
      <c r="Y18" s="407"/>
      <c r="Z18" s="408"/>
      <c r="AA18" s="409"/>
    </row>
    <row r="19" spans="1:27" ht="13.5" customHeight="1">
      <c r="A19" s="400"/>
      <c r="B19" s="367"/>
      <c r="C19" s="401"/>
      <c r="D19" s="464"/>
      <c r="E19" s="368"/>
      <c r="F19" s="494"/>
      <c r="G19" s="343"/>
      <c r="H19" s="517"/>
      <c r="I19" s="403"/>
      <c r="J19" s="250"/>
      <c r="K19" s="113"/>
      <c r="L19" s="294"/>
      <c r="M19" s="405"/>
      <c r="N19" s="404"/>
      <c r="O19" s="250"/>
      <c r="P19" s="113"/>
      <c r="Q19" s="413"/>
      <c r="R19" s="405"/>
      <c r="S19" s="404"/>
      <c r="T19" s="250"/>
      <c r="U19" s="113"/>
      <c r="V19" s="294"/>
      <c r="W19" s="405"/>
      <c r="X19" s="406"/>
      <c r="Y19" s="407"/>
      <c r="Z19" s="408"/>
      <c r="AA19" s="409"/>
    </row>
    <row r="20" spans="1:27" ht="13.5" customHeight="1">
      <c r="A20" s="400"/>
      <c r="B20" s="367"/>
      <c r="C20" s="401"/>
      <c r="D20" s="113"/>
      <c r="E20" s="368"/>
      <c r="F20" s="494"/>
      <c r="G20" s="343"/>
      <c r="H20" s="517"/>
      <c r="I20" s="403"/>
      <c r="J20" s="250"/>
      <c r="K20" s="113"/>
      <c r="L20" s="294"/>
      <c r="M20" s="405"/>
      <c r="N20" s="404"/>
      <c r="O20" s="414"/>
      <c r="P20" s="415"/>
      <c r="Q20" s="416"/>
      <c r="R20" s="417"/>
      <c r="S20" s="404"/>
      <c r="T20" s="250"/>
      <c r="U20" s="113"/>
      <c r="V20" s="294"/>
      <c r="W20" s="405"/>
      <c r="X20" s="406"/>
      <c r="Y20" s="407"/>
      <c r="Z20" s="408"/>
      <c r="AA20" s="409"/>
    </row>
    <row r="21" spans="1:27" ht="13.5" customHeight="1">
      <c r="A21" s="400"/>
      <c r="B21" s="367"/>
      <c r="C21" s="418"/>
      <c r="D21" s="113"/>
      <c r="E21" s="368"/>
      <c r="F21" s="369"/>
      <c r="G21" s="343"/>
      <c r="H21" s="402"/>
      <c r="I21" s="403"/>
      <c r="J21" s="250"/>
      <c r="K21" s="113"/>
      <c r="L21" s="294"/>
      <c r="M21" s="405"/>
      <c r="N21" s="404"/>
      <c r="O21" s="250"/>
      <c r="P21" s="113"/>
      <c r="Q21" s="368"/>
      <c r="R21" s="402"/>
      <c r="S21" s="404"/>
      <c r="T21" s="250"/>
      <c r="U21" s="113"/>
      <c r="V21" s="294"/>
      <c r="W21" s="405"/>
      <c r="X21" s="406"/>
      <c r="Y21" s="407"/>
      <c r="Z21" s="408"/>
      <c r="AA21" s="409"/>
    </row>
    <row r="22" spans="1:27" ht="13.5" customHeight="1">
      <c r="A22" s="419"/>
      <c r="B22" s="420"/>
      <c r="C22" s="421"/>
      <c r="D22" s="415"/>
      <c r="E22" s="422"/>
      <c r="F22" s="423"/>
      <c r="G22" s="424"/>
      <c r="H22" s="425"/>
      <c r="I22" s="426"/>
      <c r="J22" s="414"/>
      <c r="K22" s="415"/>
      <c r="L22" s="427"/>
      <c r="M22" s="428"/>
      <c r="N22" s="295"/>
      <c r="O22" s="414"/>
      <c r="P22" s="415"/>
      <c r="Q22" s="422"/>
      <c r="R22" s="425"/>
      <c r="S22" s="295"/>
      <c r="T22" s="414"/>
      <c r="U22" s="415"/>
      <c r="V22" s="427"/>
      <c r="W22" s="428"/>
      <c r="X22" s="406"/>
      <c r="Y22" s="407"/>
      <c r="Z22" s="408"/>
      <c r="AA22" s="409"/>
    </row>
    <row r="23" spans="1:27" s="440" customFormat="1" ht="13.5" customHeight="1">
      <c r="A23" s="429"/>
      <c r="B23" s="430"/>
      <c r="C23" s="431" t="str">
        <f>CONCATENATE(FIXED(COUNTA(C5:C22),0,0),"　店")</f>
        <v>14　店</v>
      </c>
      <c r="D23" s="432"/>
      <c r="E23" s="433">
        <f>SUM(E5:E22)</f>
        <v>23150</v>
      </c>
      <c r="F23" s="219">
        <f>SUM(F5:F22)</f>
        <v>0</v>
      </c>
      <c r="G23" s="434"/>
      <c r="H23" s="435"/>
      <c r="I23" s="434"/>
      <c r="J23" s="431" t="str">
        <f>CONCATENATE(FIXED(COUNTA(J5:J22),0,0),"　店")</f>
        <v>3　店</v>
      </c>
      <c r="K23" s="432"/>
      <c r="L23" s="433">
        <f>SUM(L5:L22)</f>
        <v>2300</v>
      </c>
      <c r="M23" s="435">
        <f>SUM(M5:M22)</f>
        <v>0</v>
      </c>
      <c r="N23" s="436"/>
      <c r="O23" s="431"/>
      <c r="P23" s="432"/>
      <c r="Q23" s="433">
        <f>SUM(Q5:Q22)</f>
        <v>0</v>
      </c>
      <c r="R23" s="435">
        <f>SUM(R5:R22)</f>
        <v>0</v>
      </c>
      <c r="S23" s="436"/>
      <c r="T23" s="431" t="str">
        <f>CONCATENATE(FIXED(COUNTA(T5:T22),0,0),"　店")</f>
        <v>2　店</v>
      </c>
      <c r="U23" s="432"/>
      <c r="V23" s="433">
        <f>SUM(V5:V22)</f>
        <v>1050</v>
      </c>
      <c r="W23" s="435">
        <f>SUM(W5:W22)</f>
        <v>0</v>
      </c>
      <c r="X23" s="437"/>
      <c r="Y23" s="437"/>
      <c r="Z23" s="438"/>
      <c r="AA23" s="439"/>
    </row>
    <row r="24" spans="3:15" ht="24" customHeight="1">
      <c r="C24" s="381" t="s">
        <v>438</v>
      </c>
      <c r="D24" s="381"/>
      <c r="E24" s="381"/>
      <c r="F24" s="381"/>
      <c r="G24" s="382"/>
      <c r="H24" s="383"/>
      <c r="J24" s="384"/>
      <c r="K24" s="385" t="s">
        <v>3</v>
      </c>
      <c r="L24" s="867">
        <f>E35+G35+L35+Q35+V35</f>
        <v>16850</v>
      </c>
      <c r="M24" s="868"/>
      <c r="N24" s="384"/>
      <c r="O24" s="386" t="s">
        <v>0</v>
      </c>
    </row>
    <row r="25" spans="1:27" s="389" customFormat="1" ht="13.5" customHeight="1">
      <c r="A25" s="388" t="s">
        <v>2</v>
      </c>
      <c r="B25" s="678" t="s">
        <v>1</v>
      </c>
      <c r="C25" s="679"/>
      <c r="D25" s="679"/>
      <c r="E25" s="679"/>
      <c r="F25" s="358" t="s">
        <v>357</v>
      </c>
      <c r="G25" s="145"/>
      <c r="H25" s="359"/>
      <c r="I25" s="679" t="s">
        <v>4</v>
      </c>
      <c r="J25" s="679"/>
      <c r="K25" s="679"/>
      <c r="L25" s="679"/>
      <c r="M25" s="358" t="s">
        <v>357</v>
      </c>
      <c r="N25" s="678" t="s">
        <v>5</v>
      </c>
      <c r="O25" s="679"/>
      <c r="P25" s="679"/>
      <c r="Q25" s="679"/>
      <c r="R25" s="358" t="s">
        <v>357</v>
      </c>
      <c r="S25" s="678" t="s">
        <v>6</v>
      </c>
      <c r="T25" s="679"/>
      <c r="U25" s="679"/>
      <c r="V25" s="679"/>
      <c r="W25" s="358" t="s">
        <v>357</v>
      </c>
      <c r="X25" s="679"/>
      <c r="Y25" s="679"/>
      <c r="Z25" s="679"/>
      <c r="AA25" s="680"/>
    </row>
    <row r="26" spans="1:27" ht="13.5" customHeight="1">
      <c r="A26" s="390"/>
      <c r="B26" s="391"/>
      <c r="C26" s="392" t="s">
        <v>342</v>
      </c>
      <c r="D26" s="585" t="s">
        <v>484</v>
      </c>
      <c r="E26" s="368">
        <v>1350</v>
      </c>
      <c r="F26" s="515"/>
      <c r="G26" s="394"/>
      <c r="H26" s="516"/>
      <c r="I26" s="396"/>
      <c r="J26" s="260" t="s">
        <v>164</v>
      </c>
      <c r="K26" s="397"/>
      <c r="L26" s="393">
        <v>1900</v>
      </c>
      <c r="M26" s="516"/>
      <c r="N26" s="398"/>
      <c r="O26" s="260"/>
      <c r="P26" s="397"/>
      <c r="Q26" s="290"/>
      <c r="R26" s="399"/>
      <c r="S26" s="398"/>
      <c r="T26" s="260" t="s">
        <v>409</v>
      </c>
      <c r="U26" s="397"/>
      <c r="V26" s="393">
        <v>600</v>
      </c>
      <c r="W26" s="516"/>
      <c r="X26" s="620" t="s">
        <v>283</v>
      </c>
      <c r="Y26" s="621"/>
      <c r="Z26" s="621"/>
      <c r="AA26" s="622"/>
    </row>
    <row r="27" spans="1:27" ht="13.5">
      <c r="A27" s="400"/>
      <c r="B27" s="367"/>
      <c r="C27" s="401" t="s">
        <v>343</v>
      </c>
      <c r="D27" s="585" t="s">
        <v>484</v>
      </c>
      <c r="E27" s="368">
        <v>3000</v>
      </c>
      <c r="F27" s="494"/>
      <c r="G27" s="343"/>
      <c r="H27" s="517"/>
      <c r="I27" s="403"/>
      <c r="J27" s="250"/>
      <c r="K27" s="113"/>
      <c r="L27" s="368"/>
      <c r="M27" s="517"/>
      <c r="N27" s="404"/>
      <c r="O27" s="250"/>
      <c r="P27" s="113"/>
      <c r="Q27" s="294"/>
      <c r="R27" s="405"/>
      <c r="S27" s="404"/>
      <c r="T27" s="250" t="s">
        <v>165</v>
      </c>
      <c r="U27" s="113"/>
      <c r="V27" s="368">
        <v>250</v>
      </c>
      <c r="W27" s="517"/>
      <c r="X27" s="623" t="s">
        <v>418</v>
      </c>
      <c r="Y27" s="624"/>
      <c r="Z27" s="624"/>
      <c r="AA27" s="625"/>
    </row>
    <row r="28" spans="1:27" ht="13.5">
      <c r="A28" s="400"/>
      <c r="B28" s="367"/>
      <c r="C28" s="250" t="s">
        <v>344</v>
      </c>
      <c r="D28" s="585" t="s">
        <v>484</v>
      </c>
      <c r="E28" s="368">
        <v>1850</v>
      </c>
      <c r="F28" s="494"/>
      <c r="G28" s="343"/>
      <c r="H28" s="517"/>
      <c r="I28" s="403"/>
      <c r="J28" s="250"/>
      <c r="K28" s="113"/>
      <c r="L28" s="368"/>
      <c r="M28" s="402"/>
      <c r="N28" s="404"/>
      <c r="O28" s="441"/>
      <c r="P28" s="113"/>
      <c r="Q28" s="294"/>
      <c r="R28" s="405"/>
      <c r="S28" s="404"/>
      <c r="T28" s="250"/>
      <c r="U28" s="113"/>
      <c r="V28" s="368"/>
      <c r="W28" s="402"/>
      <c r="X28" s="623" t="s">
        <v>547</v>
      </c>
      <c r="Y28" s="624"/>
      <c r="Z28" s="624"/>
      <c r="AA28" s="625"/>
    </row>
    <row r="29" spans="1:27" ht="13.5">
      <c r="A29" s="400"/>
      <c r="B29" s="367"/>
      <c r="C29" s="401" t="s">
        <v>345</v>
      </c>
      <c r="D29" s="585" t="s">
        <v>484</v>
      </c>
      <c r="E29" s="368">
        <v>3050</v>
      </c>
      <c r="F29" s="494"/>
      <c r="G29" s="343"/>
      <c r="H29" s="517"/>
      <c r="I29" s="403"/>
      <c r="J29" s="250"/>
      <c r="K29" s="113"/>
      <c r="L29" s="368"/>
      <c r="M29" s="402"/>
      <c r="N29" s="404"/>
      <c r="O29" s="250"/>
      <c r="P29" s="113"/>
      <c r="Q29" s="294"/>
      <c r="R29" s="405"/>
      <c r="S29" s="404"/>
      <c r="T29" s="250"/>
      <c r="U29" s="113"/>
      <c r="V29" s="368"/>
      <c r="W29" s="402"/>
      <c r="X29" s="626"/>
      <c r="Y29" s="624"/>
      <c r="Z29" s="624" t="s">
        <v>471</v>
      </c>
      <c r="AA29" s="627"/>
    </row>
    <row r="30" spans="1:27" ht="13.5">
      <c r="A30" s="400"/>
      <c r="B30" s="442" t="s">
        <v>346</v>
      </c>
      <c r="C30" s="401" t="s">
        <v>74</v>
      </c>
      <c r="D30" s="585" t="s">
        <v>484</v>
      </c>
      <c r="E30" s="368">
        <v>3300</v>
      </c>
      <c r="F30" s="494"/>
      <c r="G30" s="343"/>
      <c r="H30" s="517"/>
      <c r="I30" s="403"/>
      <c r="J30" s="250"/>
      <c r="K30" s="113"/>
      <c r="L30" s="368"/>
      <c r="M30" s="402"/>
      <c r="N30" s="404"/>
      <c r="O30" s="250"/>
      <c r="P30" s="113"/>
      <c r="Q30" s="294"/>
      <c r="R30" s="405"/>
      <c r="S30" s="404"/>
      <c r="T30" s="250"/>
      <c r="U30" s="113"/>
      <c r="V30" s="368"/>
      <c r="W30" s="402"/>
      <c r="X30" s="623"/>
      <c r="Y30" s="624"/>
      <c r="Z30" s="624"/>
      <c r="AA30" s="628"/>
    </row>
    <row r="31" spans="1:27" ht="13.5">
      <c r="A31" s="400"/>
      <c r="B31" s="442" t="s">
        <v>347</v>
      </c>
      <c r="C31" s="401" t="s">
        <v>281</v>
      </c>
      <c r="D31" s="464" t="s">
        <v>393</v>
      </c>
      <c r="E31" s="368">
        <v>1550</v>
      </c>
      <c r="F31" s="494"/>
      <c r="G31" s="343"/>
      <c r="H31" s="517"/>
      <c r="I31" s="403"/>
      <c r="J31" s="250"/>
      <c r="K31" s="113"/>
      <c r="L31" s="368"/>
      <c r="M31" s="402"/>
      <c r="N31" s="404"/>
      <c r="O31" s="401"/>
      <c r="P31" s="113"/>
      <c r="Q31" s="294"/>
      <c r="R31" s="405"/>
      <c r="S31" s="404"/>
      <c r="T31" s="250"/>
      <c r="U31" s="113"/>
      <c r="V31" s="368"/>
      <c r="W31" s="402"/>
      <c r="X31" s="629" t="s">
        <v>548</v>
      </c>
      <c r="Y31" s="630"/>
      <c r="Z31" s="630"/>
      <c r="AA31" s="631"/>
    </row>
    <row r="32" spans="1:27" ht="13.5">
      <c r="A32" s="400"/>
      <c r="B32" s="367"/>
      <c r="C32" s="401"/>
      <c r="D32" s="113"/>
      <c r="E32" s="368"/>
      <c r="F32" s="369"/>
      <c r="G32" s="343"/>
      <c r="H32" s="402"/>
      <c r="I32" s="403"/>
      <c r="J32" s="250"/>
      <c r="K32" s="113"/>
      <c r="L32" s="368"/>
      <c r="M32" s="402"/>
      <c r="N32" s="404"/>
      <c r="O32" s="250"/>
      <c r="P32" s="113"/>
      <c r="Q32" s="294"/>
      <c r="R32" s="405"/>
      <c r="S32" s="404"/>
      <c r="T32" s="250"/>
      <c r="U32" s="113"/>
      <c r="V32" s="368"/>
      <c r="W32" s="402"/>
      <c r="X32" s="874" t="s">
        <v>549</v>
      </c>
      <c r="Y32" s="875"/>
      <c r="Z32" s="875"/>
      <c r="AA32" s="876"/>
    </row>
    <row r="33" spans="1:27" ht="13.5">
      <c r="A33" s="419"/>
      <c r="B33" s="420"/>
      <c r="C33" s="421"/>
      <c r="D33" s="415"/>
      <c r="E33" s="422"/>
      <c r="F33" s="369"/>
      <c r="G33" s="424"/>
      <c r="H33" s="402"/>
      <c r="I33" s="426"/>
      <c r="J33" s="414"/>
      <c r="K33" s="415"/>
      <c r="L33" s="422"/>
      <c r="M33" s="402"/>
      <c r="N33" s="295"/>
      <c r="O33" s="414"/>
      <c r="P33" s="415"/>
      <c r="Q33" s="427"/>
      <c r="R33" s="405"/>
      <c r="S33" s="295"/>
      <c r="T33" s="414"/>
      <c r="U33" s="415"/>
      <c r="V33" s="422"/>
      <c r="W33" s="402"/>
      <c r="X33" s="632"/>
      <c r="Y33" s="633"/>
      <c r="Z33" s="633"/>
      <c r="AA33" s="634"/>
    </row>
    <row r="34" spans="1:27" ht="13.5">
      <c r="A34" s="419"/>
      <c r="B34" s="420"/>
      <c r="C34" s="421"/>
      <c r="D34" s="415"/>
      <c r="E34" s="422"/>
      <c r="F34" s="423"/>
      <c r="G34" s="424"/>
      <c r="H34" s="425"/>
      <c r="I34" s="426"/>
      <c r="J34" s="414"/>
      <c r="K34" s="415"/>
      <c r="L34" s="422"/>
      <c r="M34" s="425"/>
      <c r="N34" s="295"/>
      <c r="O34" s="414"/>
      <c r="P34" s="415"/>
      <c r="Q34" s="427"/>
      <c r="R34" s="428"/>
      <c r="S34" s="295"/>
      <c r="T34" s="414"/>
      <c r="U34" s="415"/>
      <c r="V34" s="422"/>
      <c r="W34" s="425"/>
      <c r="X34" s="635"/>
      <c r="Y34" s="636"/>
      <c r="Z34" s="636"/>
      <c r="AA34" s="637"/>
    </row>
    <row r="35" spans="1:27" ht="13.5">
      <c r="A35" s="429"/>
      <c r="B35" s="430"/>
      <c r="C35" s="431" t="str">
        <f>CONCATENATE(FIXED(COUNTA(C26:C34),0,0),"　店")</f>
        <v>6　店</v>
      </c>
      <c r="D35" s="432"/>
      <c r="E35" s="433">
        <f>SUM(E26:E34)</f>
        <v>14100</v>
      </c>
      <c r="F35" s="219">
        <f>SUM(F26:F34)</f>
        <v>0</v>
      </c>
      <c r="G35" s="434"/>
      <c r="H35" s="435"/>
      <c r="I35" s="434"/>
      <c r="J35" s="431" t="str">
        <f>CONCATENATE(FIXED(COUNTA(J26:J34),0,0),"　店")</f>
        <v>1　店</v>
      </c>
      <c r="K35" s="432"/>
      <c r="L35" s="433">
        <f>SUM(L26:L34)</f>
        <v>1900</v>
      </c>
      <c r="M35" s="435">
        <f>SUM(M26:M34)</f>
        <v>0</v>
      </c>
      <c r="N35" s="436"/>
      <c r="O35" s="431"/>
      <c r="P35" s="432"/>
      <c r="Q35" s="433"/>
      <c r="R35" s="435"/>
      <c r="S35" s="436"/>
      <c r="T35" s="431" t="str">
        <f>CONCATENATE(FIXED(COUNTA(T26:T34),0,0),"　店")</f>
        <v>2　店</v>
      </c>
      <c r="U35" s="432"/>
      <c r="V35" s="433">
        <f>SUM(V26:V34)</f>
        <v>850</v>
      </c>
      <c r="W35" s="435">
        <f>SUM(W26:W34)</f>
        <v>0</v>
      </c>
      <c r="X35" s="565"/>
      <c r="Y35" s="445"/>
      <c r="Z35" s="445"/>
      <c r="AA35" s="446"/>
    </row>
    <row r="36" spans="1:27" ht="13.5">
      <c r="A36" s="549" t="str">
        <f>'表紙'!$A$34</f>
        <v>令和5年（12月１日以降）</v>
      </c>
      <c r="X36" s="451"/>
      <c r="Y36" s="451"/>
      <c r="Z36" s="873">
        <f>SUM('表紙'!A34)</f>
        <v>0</v>
      </c>
      <c r="AA36" s="873"/>
    </row>
  </sheetData>
  <sheetProtection formatCells="0"/>
  <mergeCells count="21">
    <mergeCell ref="Z36:AA36"/>
    <mergeCell ref="X4:AA4"/>
    <mergeCell ref="N4:Q4"/>
    <mergeCell ref="X32:AA32"/>
    <mergeCell ref="S25:V25"/>
    <mergeCell ref="I4:L4"/>
    <mergeCell ref="Y2:AA2"/>
    <mergeCell ref="S4:V4"/>
    <mergeCell ref="B25:E25"/>
    <mergeCell ref="N25:Q25"/>
    <mergeCell ref="T2:W2"/>
    <mergeCell ref="X25:AA25"/>
    <mergeCell ref="I25:L25"/>
    <mergeCell ref="A13:A14"/>
    <mergeCell ref="T1:X1"/>
    <mergeCell ref="K2:Q2"/>
    <mergeCell ref="B1:H2"/>
    <mergeCell ref="K1:Q1"/>
    <mergeCell ref="L24:M24"/>
    <mergeCell ref="L3:M3"/>
    <mergeCell ref="B4:E4"/>
  </mergeCells>
  <dataValidations count="2">
    <dataValidation type="whole" operator="lessThanOrEqual" allowBlank="1" showInputMessage="1" showErrorMessage="1" sqref="M26:M34 H26:H34 F26:F34 W26:W34 R26:R34 H5:H22 F5:F22 M5:M22 W5:W22 R5:R22">
      <formula1>L26</formula1>
    </dataValidation>
    <dataValidation allowBlank="1" showInputMessage="1" sqref="Y1 R1:R2 B1 A1:A2 I1:K2"/>
  </dataValidations>
  <printOptions horizontalCentered="1" verticalCentered="1"/>
  <pageMargins left="0.5905511811023623" right="0.3937007874015748" top="0.2362204724409449" bottom="0.31496062992125984" header="0" footer="0.196850393700787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㈱中日岐阜サービスセンター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ori</cp:lastModifiedBy>
  <cp:lastPrinted>2023-11-08T02:09:28Z</cp:lastPrinted>
  <dcterms:created xsi:type="dcterms:W3CDTF">2001-09-20T06:42:30Z</dcterms:created>
  <dcterms:modified xsi:type="dcterms:W3CDTF">2023-11-16T06:52:58Z</dcterms:modified>
  <cp:category/>
  <cp:version/>
  <cp:contentType/>
  <cp:contentStatus/>
</cp:coreProperties>
</file>