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IFU24\Desktop\202412部数表関連\2025.6\"/>
    </mc:Choice>
  </mc:AlternateContent>
  <xr:revisionPtr revIDLastSave="0" documentId="13_ncr:1_{3A8BCC17-0796-4D5C-B177-B658D8459E2B}" xr6:coauthVersionLast="47" xr6:coauthVersionMax="47" xr10:uidLastSave="{00000000-0000-0000-0000-000000000000}"/>
  <bookViews>
    <workbookView xWindow="105" yWindow="0" windowWidth="28695" windowHeight="15480" tabRatio="873" xr2:uid="{00000000-000D-0000-FFFF-FFFF00000000}"/>
  </bookViews>
  <sheets>
    <sheet name="表紙" sheetId="26" r:id="rId1"/>
    <sheet name="一宮" sheetId="11" r:id="rId2"/>
    <sheet name="稲沢・津島・愛西市" sheetId="33" r:id="rId3"/>
    <sheet name="弥富市・あま市・海部郡" sheetId="14" r:id="rId4"/>
    <sheet name="清須・北名古屋・西春日井・岩倉" sheetId="15" r:id="rId5"/>
    <sheet name="江南・丹羽" sheetId="16" r:id="rId6"/>
    <sheet name="犬山・小牧" sheetId="17" r:id="rId7"/>
    <sheet name="春日井" sheetId="18" r:id="rId8"/>
    <sheet name="瀬戸・尾張旭" sheetId="19" r:id="rId9"/>
    <sheet name="日進・豊明" sheetId="32" r:id="rId10"/>
    <sheet name="長久手・愛知郡" sheetId="31" r:id="rId11"/>
    <sheet name="大府・東海" sheetId="28" r:id="rId12"/>
    <sheet name="知多・半田市" sheetId="23" r:id="rId13"/>
    <sheet name="常滑・知多郡" sheetId="24" r:id="rId14"/>
  </sheets>
  <externalReferences>
    <externalReference r:id="rId15"/>
  </externalReferences>
  <definedNames>
    <definedName name="_xlnm._FilterDatabase" localSheetId="7" hidden="1">春日井!$A$1:$AA$29</definedName>
    <definedName name="_xlnm.Print_Area" localSheetId="1">一宮!$A$1:$AA$40</definedName>
    <definedName name="_xlnm.Print_Area" localSheetId="2">稲沢・津島・愛西市!$A$1:$AA$41</definedName>
    <definedName name="_xlnm.Print_Area" localSheetId="5">江南・丹羽!$A$1:$AA$37</definedName>
    <definedName name="_xlnm.Print_Area" localSheetId="7">春日井!$A$1:$AA$37</definedName>
    <definedName name="_xlnm.Print_Area" localSheetId="13">常滑・知多郡!$A$1:$AA$38</definedName>
    <definedName name="_xlnm.Print_Area" localSheetId="8">瀬戸・尾張旭!$A$1:$AA$37</definedName>
    <definedName name="_xlnm.Print_Area" localSheetId="4">清須・北名古屋・西春日井・岩倉!$A$1:$AA$43</definedName>
    <definedName name="_xlnm.Print_Area" localSheetId="11">大府・東海!$A$1:$AA$37</definedName>
    <definedName name="_xlnm.Print_Area" localSheetId="12">知多・半田市!$A$1:$AA$37</definedName>
    <definedName name="_xlnm.Print_Area" localSheetId="10">長久手・愛知郡!$A$1:$AA$35</definedName>
    <definedName name="_xlnm.Print_Area" localSheetId="9">日進・豊明!$A$1:$AA$39</definedName>
    <definedName name="_xlnm.Print_Area" localSheetId="3">弥富市・あま市・海部郡!$A$1:$Z$36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33" l="1"/>
  <c r="A39" i="11"/>
  <c r="M8" i="26"/>
  <c r="L8" i="26"/>
  <c r="J8" i="26"/>
  <c r="J7" i="26"/>
  <c r="I8" i="26"/>
  <c r="I7" i="26"/>
  <c r="C21" i="33" l="1"/>
  <c r="B6" i="26" s="1"/>
  <c r="E21" i="33"/>
  <c r="C6" i="26" s="1"/>
  <c r="F21" i="33"/>
  <c r="J21" i="33"/>
  <c r="E6" i="26" s="1"/>
  <c r="L21" i="33"/>
  <c r="F6" i="26" s="1"/>
  <c r="M21" i="33"/>
  <c r="G6" i="26" s="1"/>
  <c r="O21" i="33"/>
  <c r="H6" i="26" s="1"/>
  <c r="Q21" i="33"/>
  <c r="R21" i="33"/>
  <c r="J6" i="26" s="1"/>
  <c r="T21" i="33"/>
  <c r="K6" i="26" s="1"/>
  <c r="V21" i="33"/>
  <c r="L6" i="26" s="1"/>
  <c r="W21" i="33"/>
  <c r="M6" i="26" s="1"/>
  <c r="C29" i="33"/>
  <c r="B7" i="26" s="1"/>
  <c r="E29" i="33"/>
  <c r="F29" i="33"/>
  <c r="D7" i="26" s="1"/>
  <c r="J29" i="33"/>
  <c r="E7" i="26" s="1"/>
  <c r="L29" i="33"/>
  <c r="F7" i="26" s="1"/>
  <c r="M29" i="33"/>
  <c r="G7" i="26" s="1"/>
  <c r="T29" i="33"/>
  <c r="K7" i="26" s="1"/>
  <c r="V29" i="33"/>
  <c r="L7" i="26" s="1"/>
  <c r="W29" i="33"/>
  <c r="M7" i="26" s="1"/>
  <c r="C39" i="33"/>
  <c r="B8" i="26" s="1"/>
  <c r="E39" i="33"/>
  <c r="F39" i="33"/>
  <c r="D8" i="26" s="1"/>
  <c r="J39" i="33"/>
  <c r="E8" i="26" s="1"/>
  <c r="L39" i="33"/>
  <c r="F8" i="26" s="1"/>
  <c r="M39" i="33"/>
  <c r="G8" i="26" s="1"/>
  <c r="Z40" i="33"/>
  <c r="L20" i="31"/>
  <c r="F25" i="26" s="1"/>
  <c r="L33" i="31"/>
  <c r="F26" i="26" s="1"/>
  <c r="L20" i="32"/>
  <c r="F23" i="26" s="1"/>
  <c r="L35" i="19"/>
  <c r="F22" i="26" s="1"/>
  <c r="L23" i="19"/>
  <c r="F21" i="26" s="1"/>
  <c r="L36" i="17"/>
  <c r="F19" i="26" s="1"/>
  <c r="L35" i="18"/>
  <c r="F20" i="26" s="1"/>
  <c r="L35" i="28"/>
  <c r="F28" i="26" s="1"/>
  <c r="L23" i="15"/>
  <c r="F13" i="26" s="1"/>
  <c r="L35" i="16"/>
  <c r="L14" i="17"/>
  <c r="F18" i="26" s="1"/>
  <c r="L20" i="16"/>
  <c r="F16" i="26" s="1"/>
  <c r="V35" i="18"/>
  <c r="L20" i="26" s="1"/>
  <c r="C10" i="14"/>
  <c r="B9" i="26" s="1"/>
  <c r="E10" i="14"/>
  <c r="C9" i="26" s="1"/>
  <c r="C23" i="19"/>
  <c r="B21" i="26" s="1"/>
  <c r="C14" i="17"/>
  <c r="C36" i="17"/>
  <c r="B19" i="26" s="1"/>
  <c r="C35" i="18"/>
  <c r="B20" i="26" s="1"/>
  <c r="C36" i="24"/>
  <c r="B32" i="26" s="1"/>
  <c r="C38" i="11"/>
  <c r="B5" i="26" s="1"/>
  <c r="T36" i="24"/>
  <c r="K32" i="26" s="1"/>
  <c r="A37" i="24"/>
  <c r="A36" i="23"/>
  <c r="A36" i="28"/>
  <c r="A34" i="31"/>
  <c r="A38" i="32"/>
  <c r="A36" i="19"/>
  <c r="A36" i="18"/>
  <c r="A37" i="17"/>
  <c r="A36" i="16"/>
  <c r="A42" i="15"/>
  <c r="A35" i="14"/>
  <c r="E35" i="18"/>
  <c r="C20" i="26" s="1"/>
  <c r="E35" i="28"/>
  <c r="C28" i="26" s="1"/>
  <c r="E14" i="24"/>
  <c r="C31" i="26" s="1"/>
  <c r="Z36" i="16"/>
  <c r="Z37" i="17"/>
  <c r="Z36" i="18"/>
  <c r="Z36" i="19"/>
  <c r="Z38" i="32"/>
  <c r="Z34" i="31"/>
  <c r="Z36" i="28"/>
  <c r="Z36" i="23"/>
  <c r="Z37" i="24"/>
  <c r="Z42" i="15"/>
  <c r="Z35" i="14"/>
  <c r="W21" i="14"/>
  <c r="M10" i="26" s="1"/>
  <c r="V21" i="14"/>
  <c r="L10" i="26" s="1"/>
  <c r="T21" i="14"/>
  <c r="K10" i="26" s="1"/>
  <c r="J10" i="26"/>
  <c r="I10" i="26"/>
  <c r="M21" i="14"/>
  <c r="G10" i="26" s="1"/>
  <c r="L21" i="14"/>
  <c r="J21" i="14"/>
  <c r="E10" i="26"/>
  <c r="F21" i="14"/>
  <c r="D10" i="26" s="1"/>
  <c r="E21" i="14"/>
  <c r="C10" i="26" s="1"/>
  <c r="C21" i="14"/>
  <c r="B10" i="26" s="1"/>
  <c r="Q33" i="31"/>
  <c r="I26" i="26" s="1"/>
  <c r="E38" i="11"/>
  <c r="C5" i="26" s="1"/>
  <c r="F10" i="14"/>
  <c r="D9" i="26"/>
  <c r="W10" i="14"/>
  <c r="M9" i="26" s="1"/>
  <c r="W34" i="14"/>
  <c r="M11" i="26"/>
  <c r="F34" i="14"/>
  <c r="D11" i="26" s="1"/>
  <c r="M34" i="14"/>
  <c r="G11" i="26" s="1"/>
  <c r="V10" i="14"/>
  <c r="L9" i="26" s="1"/>
  <c r="T10" i="14"/>
  <c r="K9" i="26" s="1"/>
  <c r="T34" i="14"/>
  <c r="K11" i="26" s="1"/>
  <c r="V34" i="14"/>
  <c r="L11" i="26" s="1"/>
  <c r="E34" i="14"/>
  <c r="J34" i="14"/>
  <c r="E11" i="26" s="1"/>
  <c r="C34" i="14"/>
  <c r="B11" i="26" s="1"/>
  <c r="L34" i="14"/>
  <c r="I11" i="26"/>
  <c r="F38" i="11"/>
  <c r="M38" i="11"/>
  <c r="G5" i="26" s="1"/>
  <c r="R38" i="11"/>
  <c r="J5" i="26" s="1"/>
  <c r="W38" i="11"/>
  <c r="M5" i="26" s="1"/>
  <c r="O38" i="11"/>
  <c r="H5" i="26" s="1"/>
  <c r="J38" i="11"/>
  <c r="E5" i="26" s="1"/>
  <c r="L38" i="11"/>
  <c r="F5" i="26" s="1"/>
  <c r="T38" i="11"/>
  <c r="K5" i="26" s="1"/>
  <c r="Q38" i="11"/>
  <c r="Q35" i="23"/>
  <c r="I30" i="26" s="1"/>
  <c r="V38" i="11"/>
  <c r="L5" i="26" s="1"/>
  <c r="F14" i="17"/>
  <c r="D18" i="26" s="1"/>
  <c r="M14" i="17"/>
  <c r="G18" i="26" s="1"/>
  <c r="R14" i="17"/>
  <c r="J18" i="26" s="1"/>
  <c r="W14" i="17"/>
  <c r="M18" i="26" s="1"/>
  <c r="F36" i="17"/>
  <c r="D19" i="26" s="1"/>
  <c r="M36" i="17"/>
  <c r="G19" i="26" s="1"/>
  <c r="W36" i="17"/>
  <c r="M19" i="26" s="1"/>
  <c r="E14" i="17"/>
  <c r="C18" i="26" s="1"/>
  <c r="E36" i="17"/>
  <c r="C19" i="26" s="1"/>
  <c r="J36" i="17"/>
  <c r="E19" i="26" s="1"/>
  <c r="T14" i="17"/>
  <c r="K18" i="26" s="1"/>
  <c r="T36" i="17"/>
  <c r="K19" i="26" s="1"/>
  <c r="J14" i="17"/>
  <c r="E18" i="26" s="1"/>
  <c r="J18" i="23"/>
  <c r="E29" i="26" s="1"/>
  <c r="B18" i="26"/>
  <c r="V14" i="17"/>
  <c r="L18" i="26" s="1"/>
  <c r="V36" i="17"/>
  <c r="L19" i="26" s="1"/>
  <c r="F20" i="16"/>
  <c r="D16" i="26" s="1"/>
  <c r="M20" i="16"/>
  <c r="R20" i="16"/>
  <c r="J16" i="26" s="1"/>
  <c r="W20" i="16"/>
  <c r="M16" i="26" s="1"/>
  <c r="F35" i="16"/>
  <c r="D17" i="26" s="1"/>
  <c r="M35" i="16"/>
  <c r="G17" i="26" s="1"/>
  <c r="R35" i="16"/>
  <c r="W35" i="16"/>
  <c r="M17" i="26" s="1"/>
  <c r="E20" i="16"/>
  <c r="C16" i="26" s="1"/>
  <c r="E35" i="16"/>
  <c r="C17" i="26" s="1"/>
  <c r="J35" i="16"/>
  <c r="E17" i="26" s="1"/>
  <c r="C35" i="16"/>
  <c r="B17" i="26" s="1"/>
  <c r="J20" i="16"/>
  <c r="E16" i="26" s="1"/>
  <c r="T20" i="16"/>
  <c r="K16" i="26" s="1"/>
  <c r="C20" i="16"/>
  <c r="B16" i="26" s="1"/>
  <c r="V20" i="16"/>
  <c r="L16" i="26" s="1"/>
  <c r="F35" i="18"/>
  <c r="D20" i="26" s="1"/>
  <c r="M35" i="18"/>
  <c r="G20" i="26"/>
  <c r="R35" i="18"/>
  <c r="J20" i="26" s="1"/>
  <c r="W35" i="18"/>
  <c r="M20" i="26" s="1"/>
  <c r="J35" i="18"/>
  <c r="E20" i="26" s="1"/>
  <c r="T35" i="18"/>
  <c r="K20" i="26"/>
  <c r="Q35" i="18"/>
  <c r="F14" i="24"/>
  <c r="D31" i="26" s="1"/>
  <c r="M14" i="24"/>
  <c r="G31" i="26" s="1"/>
  <c r="F36" i="24"/>
  <c r="D32" i="26" s="1"/>
  <c r="M36" i="24"/>
  <c r="G32" i="26" s="1"/>
  <c r="R36" i="24"/>
  <c r="J32" i="26" s="1"/>
  <c r="W36" i="24"/>
  <c r="M32" i="26" s="1"/>
  <c r="L14" i="24"/>
  <c r="F31" i="26" s="1"/>
  <c r="C14" i="24"/>
  <c r="B31" i="26" s="1"/>
  <c r="J14" i="24"/>
  <c r="E31" i="26" s="1"/>
  <c r="E36" i="24"/>
  <c r="C32" i="26" s="1"/>
  <c r="L36" i="24"/>
  <c r="F32" i="26" s="1"/>
  <c r="Q36" i="24"/>
  <c r="I32" i="26" s="1"/>
  <c r="V36" i="24"/>
  <c r="J36" i="24"/>
  <c r="E32" i="26" s="1"/>
  <c r="F23" i="19"/>
  <c r="D21" i="26" s="1"/>
  <c r="M23" i="19"/>
  <c r="G21" i="26" s="1"/>
  <c r="R23" i="19"/>
  <c r="J21" i="26" s="1"/>
  <c r="W23" i="19"/>
  <c r="M21" i="26" s="1"/>
  <c r="F35" i="19"/>
  <c r="D22" i="26" s="1"/>
  <c r="M35" i="19"/>
  <c r="G22" i="26" s="1"/>
  <c r="W35" i="19"/>
  <c r="M22" i="26" s="1"/>
  <c r="E23" i="19"/>
  <c r="C21" i="26" s="1"/>
  <c r="E35" i="19"/>
  <c r="C22" i="26" s="1"/>
  <c r="J35" i="19"/>
  <c r="E22" i="26" s="1"/>
  <c r="T35" i="19"/>
  <c r="K22" i="26" s="1"/>
  <c r="C35" i="19"/>
  <c r="B22" i="26" s="1"/>
  <c r="J23" i="19"/>
  <c r="E21" i="26" s="1"/>
  <c r="V35" i="19"/>
  <c r="L22" i="26" s="1"/>
  <c r="V23" i="19"/>
  <c r="L21" i="26" s="1"/>
  <c r="T23" i="19"/>
  <c r="K21" i="26" s="1"/>
  <c r="Q23" i="19"/>
  <c r="I21" i="26" s="1"/>
  <c r="F23" i="15"/>
  <c r="D13" i="26" s="1"/>
  <c r="M23" i="15"/>
  <c r="G13" i="26" s="1"/>
  <c r="W23" i="15"/>
  <c r="M13" i="26" s="1"/>
  <c r="F41" i="15"/>
  <c r="D15" i="26" s="1"/>
  <c r="F15" i="15"/>
  <c r="D12" i="26"/>
  <c r="M15" i="15"/>
  <c r="G12" i="26" s="1"/>
  <c r="R15" i="15"/>
  <c r="J12" i="26" s="1"/>
  <c r="W15" i="15"/>
  <c r="M12" i="26" s="1"/>
  <c r="F30" i="15"/>
  <c r="D14" i="26" s="1"/>
  <c r="M30" i="15"/>
  <c r="G14" i="26" s="1"/>
  <c r="R30" i="15"/>
  <c r="J14" i="26" s="1"/>
  <c r="W30" i="15"/>
  <c r="M14" i="26" s="1"/>
  <c r="M41" i="15"/>
  <c r="G15" i="26" s="1"/>
  <c r="R41" i="15"/>
  <c r="J15" i="26" s="1"/>
  <c r="W41" i="15"/>
  <c r="M15" i="26" s="1"/>
  <c r="V23" i="15"/>
  <c r="T23" i="15"/>
  <c r="K13" i="26" s="1"/>
  <c r="J23" i="15"/>
  <c r="E13" i="26" s="1"/>
  <c r="E23" i="15"/>
  <c r="C23" i="15"/>
  <c r="B13" i="26" s="1"/>
  <c r="C30" i="15"/>
  <c r="B14" i="26" s="1"/>
  <c r="N14" i="26" s="1"/>
  <c r="E30" i="15"/>
  <c r="C14" i="26" s="1"/>
  <c r="L30" i="15"/>
  <c r="F14" i="26" s="1"/>
  <c r="O30" i="15"/>
  <c r="V30" i="15"/>
  <c r="L14" i="26" s="1"/>
  <c r="E15" i="15"/>
  <c r="C12" i="26" s="1"/>
  <c r="E41" i="15"/>
  <c r="V15" i="15"/>
  <c r="L12" i="26" s="1"/>
  <c r="Q15" i="15"/>
  <c r="I12" i="26" s="1"/>
  <c r="O15" i="15"/>
  <c r="H12" i="26" s="1"/>
  <c r="L15" i="15"/>
  <c r="F12" i="26" s="1"/>
  <c r="J15" i="15"/>
  <c r="E12" i="26" s="1"/>
  <c r="C15" i="15"/>
  <c r="B12" i="26" s="1"/>
  <c r="J41" i="15"/>
  <c r="E15" i="26" s="1"/>
  <c r="T41" i="15"/>
  <c r="K15" i="26" s="1"/>
  <c r="C41" i="15"/>
  <c r="B15" i="26" s="1"/>
  <c r="Q41" i="15"/>
  <c r="I15" i="26" s="1"/>
  <c r="L41" i="15"/>
  <c r="F15" i="26" s="1"/>
  <c r="V41" i="15"/>
  <c r="L15" i="26" s="1"/>
  <c r="T15" i="15"/>
  <c r="K12" i="26" s="1"/>
  <c r="F18" i="28"/>
  <c r="D27" i="26" s="1"/>
  <c r="M18" i="28"/>
  <c r="R18" i="28"/>
  <c r="J27" i="26" s="1"/>
  <c r="W18" i="28"/>
  <c r="M27" i="26" s="1"/>
  <c r="F35" i="28"/>
  <c r="D28" i="26" s="1"/>
  <c r="H35" i="28"/>
  <c r="M35" i="28"/>
  <c r="G28" i="26" s="1"/>
  <c r="R35" i="28"/>
  <c r="J28" i="26" s="1"/>
  <c r="W35" i="28"/>
  <c r="M28" i="26" s="1"/>
  <c r="E18" i="28"/>
  <c r="C27" i="26" s="1"/>
  <c r="J18" i="28"/>
  <c r="E27" i="26" s="1"/>
  <c r="J35" i="28"/>
  <c r="E28" i="26" s="1"/>
  <c r="T18" i="28"/>
  <c r="K27" i="26" s="1"/>
  <c r="T35" i="28"/>
  <c r="K28" i="26" s="1"/>
  <c r="L18" i="28"/>
  <c r="F27" i="26" s="1"/>
  <c r="O35" i="28"/>
  <c r="H28" i="26"/>
  <c r="C18" i="28"/>
  <c r="B27" i="26" s="1"/>
  <c r="C35" i="28"/>
  <c r="B28" i="26" s="1"/>
  <c r="V18" i="28"/>
  <c r="L27" i="26" s="1"/>
  <c r="Q35" i="28"/>
  <c r="I28" i="26" s="1"/>
  <c r="G35" i="28"/>
  <c r="Q18" i="28"/>
  <c r="I27" i="26" s="1"/>
  <c r="V35" i="28"/>
  <c r="F18" i="23"/>
  <c r="D29" i="26" s="1"/>
  <c r="M18" i="23"/>
  <c r="G29" i="26" s="1"/>
  <c r="R18" i="23"/>
  <c r="J29" i="26" s="1"/>
  <c r="W18" i="23"/>
  <c r="M29" i="26" s="1"/>
  <c r="F35" i="23"/>
  <c r="D30" i="26" s="1"/>
  <c r="M35" i="23"/>
  <c r="G30" i="26" s="1"/>
  <c r="R35" i="23"/>
  <c r="J30" i="26" s="1"/>
  <c r="W35" i="23"/>
  <c r="M30" i="26" s="1"/>
  <c r="E18" i="23"/>
  <c r="L18" i="23"/>
  <c r="F29" i="26" s="1"/>
  <c r="Q18" i="23"/>
  <c r="I29" i="26" s="1"/>
  <c r="V18" i="23"/>
  <c r="L29" i="26" s="1"/>
  <c r="C18" i="23"/>
  <c r="B29" i="26" s="1"/>
  <c r="T18" i="23"/>
  <c r="K29" i="26" s="1"/>
  <c r="E35" i="23"/>
  <c r="C30" i="26" s="1"/>
  <c r="L35" i="23"/>
  <c r="F30" i="26" s="1"/>
  <c r="V35" i="23"/>
  <c r="L30" i="26" s="1"/>
  <c r="C35" i="23"/>
  <c r="B30" i="26" s="1"/>
  <c r="J35" i="23"/>
  <c r="E30" i="26" s="1"/>
  <c r="T35" i="23"/>
  <c r="K30" i="26" s="1"/>
  <c r="F33" i="31"/>
  <c r="D26" i="26" s="1"/>
  <c r="F20" i="31"/>
  <c r="D25" i="26" s="1"/>
  <c r="H20" i="31"/>
  <c r="M20" i="31"/>
  <c r="G25" i="26" s="1"/>
  <c r="R20" i="31"/>
  <c r="J25" i="26" s="1"/>
  <c r="W20" i="31"/>
  <c r="M25" i="26" s="1"/>
  <c r="H33" i="31"/>
  <c r="M33" i="31"/>
  <c r="G26" i="26" s="1"/>
  <c r="R33" i="31"/>
  <c r="J26" i="26" s="1"/>
  <c r="W33" i="31"/>
  <c r="M26" i="26" s="1"/>
  <c r="E20" i="31"/>
  <c r="E33" i="31"/>
  <c r="C26" i="26" s="1"/>
  <c r="J20" i="31"/>
  <c r="E25" i="26" s="1"/>
  <c r="J33" i="31"/>
  <c r="E26" i="26" s="1"/>
  <c r="T20" i="31"/>
  <c r="K25" i="26" s="1"/>
  <c r="T33" i="31"/>
  <c r="K26" i="26" s="1"/>
  <c r="C20" i="31"/>
  <c r="B25" i="26" s="1"/>
  <c r="C33" i="31"/>
  <c r="B26" i="26" s="1"/>
  <c r="Q20" i="31"/>
  <c r="I25" i="26" s="1"/>
  <c r="V20" i="31"/>
  <c r="L25" i="26"/>
  <c r="V33" i="31"/>
  <c r="L26" i="26" s="1"/>
  <c r="G33" i="31"/>
  <c r="G20" i="31"/>
  <c r="F37" i="32"/>
  <c r="D24" i="26" s="1"/>
  <c r="F20" i="32"/>
  <c r="D23" i="26" s="1"/>
  <c r="M20" i="32"/>
  <c r="G23" i="26" s="1"/>
  <c r="R20" i="32"/>
  <c r="J23" i="26" s="1"/>
  <c r="W20" i="32"/>
  <c r="M23" i="26" s="1"/>
  <c r="H37" i="32"/>
  <c r="M37" i="32"/>
  <c r="G24" i="26"/>
  <c r="R37" i="32"/>
  <c r="J24" i="26" s="1"/>
  <c r="W37" i="32"/>
  <c r="M24" i="26" s="1"/>
  <c r="E20" i="32"/>
  <c r="C23" i="26" s="1"/>
  <c r="E37" i="32"/>
  <c r="C24" i="26" s="1"/>
  <c r="O37" i="32"/>
  <c r="H24" i="26" s="1"/>
  <c r="T37" i="32"/>
  <c r="K24" i="26" s="1"/>
  <c r="G37" i="32"/>
  <c r="J37" i="32"/>
  <c r="E24" i="26" s="1"/>
  <c r="C37" i="32"/>
  <c r="B24" i="26" s="1"/>
  <c r="J20" i="32"/>
  <c r="E23" i="26" s="1"/>
  <c r="T20" i="32"/>
  <c r="K23" i="26" s="1"/>
  <c r="C20" i="32"/>
  <c r="B23" i="26" s="1"/>
  <c r="V20" i="32"/>
  <c r="L23" i="26" s="1"/>
  <c r="Q20" i="32"/>
  <c r="I23" i="26" s="1"/>
  <c r="L37" i="32"/>
  <c r="F24" i="26" s="1"/>
  <c r="V37" i="32"/>
  <c r="L24" i="26" s="1"/>
  <c r="J13" i="26"/>
  <c r="G9" i="26"/>
  <c r="J9" i="26"/>
  <c r="I13" i="26"/>
  <c r="I14" i="26"/>
  <c r="I9" i="26"/>
  <c r="F9" i="26"/>
  <c r="J11" i="26"/>
  <c r="J17" i="26"/>
  <c r="J19" i="26"/>
  <c r="J22" i="26"/>
  <c r="M31" i="26"/>
  <c r="L17" i="26"/>
  <c r="I16" i="26"/>
  <c r="I17" i="26"/>
  <c r="I18" i="26"/>
  <c r="I19" i="26"/>
  <c r="I22" i="26"/>
  <c r="I24" i="26"/>
  <c r="L13" i="26"/>
  <c r="F11" i="26"/>
  <c r="L21" i="16" l="1"/>
  <c r="N7" i="26"/>
  <c r="P9" i="26"/>
  <c r="L3" i="14"/>
  <c r="F17" i="26"/>
  <c r="N8" i="26"/>
  <c r="N23" i="26"/>
  <c r="L16" i="15"/>
  <c r="N9" i="26"/>
  <c r="N6" i="26"/>
  <c r="L3" i="24"/>
  <c r="C13" i="26"/>
  <c r="O13" i="26" s="1"/>
  <c r="L3" i="18"/>
  <c r="L22" i="33"/>
  <c r="C7" i="26"/>
  <c r="L21" i="32"/>
  <c r="L24" i="19"/>
  <c r="N28" i="26"/>
  <c r="N25" i="26"/>
  <c r="L3" i="33"/>
  <c r="I6" i="26"/>
  <c r="O6" i="26" s="1"/>
  <c r="L30" i="33"/>
  <c r="C8" i="26"/>
  <c r="O8" i="26" s="1"/>
  <c r="L19" i="23"/>
  <c r="P30" i="26"/>
  <c r="T2" i="33"/>
  <c r="D6" i="26"/>
  <c r="P6" i="26" s="1"/>
  <c r="P21" i="26"/>
  <c r="J3" i="31"/>
  <c r="L31" i="15"/>
  <c r="N22" i="26"/>
  <c r="T2" i="19"/>
  <c r="P32" i="26"/>
  <c r="I20" i="26"/>
  <c r="O20" i="26" s="1"/>
  <c r="P18" i="26"/>
  <c r="L3" i="11"/>
  <c r="N30" i="26"/>
  <c r="P22" i="26"/>
  <c r="N11" i="26"/>
  <c r="P25" i="26"/>
  <c r="N24" i="26"/>
  <c r="O27" i="26"/>
  <c r="T2" i="11"/>
  <c r="P14" i="26"/>
  <c r="P15" i="26"/>
  <c r="T2" i="18"/>
  <c r="P10" i="26"/>
  <c r="J21" i="31"/>
  <c r="P24" i="26"/>
  <c r="T2" i="28"/>
  <c r="P28" i="26"/>
  <c r="P13" i="26"/>
  <c r="P11" i="26"/>
  <c r="N20" i="26"/>
  <c r="P8" i="26"/>
  <c r="N12" i="26"/>
  <c r="O12" i="26"/>
  <c r="M33" i="26"/>
  <c r="P7" i="26"/>
  <c r="P20" i="26"/>
  <c r="N10" i="26"/>
  <c r="O16" i="26"/>
  <c r="N19" i="26"/>
  <c r="T2" i="24"/>
  <c r="T2" i="15"/>
  <c r="L3" i="17"/>
  <c r="C25" i="26"/>
  <c r="O25" i="26" s="1"/>
  <c r="G27" i="26"/>
  <c r="C15" i="26"/>
  <c r="O15" i="26" s="1"/>
  <c r="I5" i="26"/>
  <c r="O5" i="26" s="1"/>
  <c r="D5" i="26"/>
  <c r="P27" i="26"/>
  <c r="L3" i="28"/>
  <c r="O18" i="26"/>
  <c r="K33" i="26"/>
  <c r="T2" i="17"/>
  <c r="T2" i="14"/>
  <c r="O17" i="26"/>
  <c r="L24" i="15"/>
  <c r="N15" i="26"/>
  <c r="N13" i="26"/>
  <c r="O30" i="26"/>
  <c r="N27" i="26"/>
  <c r="T2" i="32"/>
  <c r="N17" i="26"/>
  <c r="L3" i="16"/>
  <c r="O21" i="26"/>
  <c r="O14" i="26"/>
  <c r="N29" i="26"/>
  <c r="T2" i="23"/>
  <c r="L3" i="32"/>
  <c r="L3" i="19"/>
  <c r="P23" i="26"/>
  <c r="B33" i="26"/>
  <c r="T2" i="31"/>
  <c r="N26" i="26"/>
  <c r="P26" i="26"/>
  <c r="O22" i="26"/>
  <c r="N31" i="26"/>
  <c r="P17" i="26"/>
  <c r="H33" i="26"/>
  <c r="O19" i="26"/>
  <c r="O23" i="26"/>
  <c r="O26" i="26"/>
  <c r="L3" i="23"/>
  <c r="C29" i="26"/>
  <c r="O29" i="26" s="1"/>
  <c r="P29" i="26"/>
  <c r="L3" i="15"/>
  <c r="L15" i="17"/>
  <c r="N32" i="26"/>
  <c r="L28" i="26"/>
  <c r="O28" i="26" s="1"/>
  <c r="L19" i="28"/>
  <c r="G16" i="26"/>
  <c r="P16" i="26" s="1"/>
  <c r="T2" i="16"/>
  <c r="E33" i="26"/>
  <c r="N5" i="26"/>
  <c r="C11" i="26"/>
  <c r="O11" i="26" s="1"/>
  <c r="L22" i="14"/>
  <c r="F10" i="26"/>
  <c r="L11" i="14"/>
  <c r="O9" i="26"/>
  <c r="O24" i="26"/>
  <c r="P12" i="26"/>
  <c r="N21" i="26"/>
  <c r="L32" i="26"/>
  <c r="O32" i="26" s="1"/>
  <c r="L15" i="24"/>
  <c r="P31" i="26"/>
  <c r="J33" i="26"/>
  <c r="N16" i="26"/>
  <c r="N18" i="26"/>
  <c r="P19" i="26"/>
  <c r="O31" i="26"/>
  <c r="G33" i="26" l="1"/>
  <c r="I33" i="26"/>
  <c r="D33" i="26"/>
  <c r="P5" i="26"/>
  <c r="P33" i="26" s="1"/>
  <c r="M2" i="26" s="1"/>
  <c r="L33" i="26"/>
  <c r="O7" i="26"/>
  <c r="C33" i="26"/>
  <c r="O10" i="26"/>
  <c r="F33" i="26"/>
  <c r="N33" i="26"/>
  <c r="O33" i="26" l="1"/>
</calcChain>
</file>

<file path=xl/sharedStrings.xml><?xml version="1.0" encoding="utf-8"?>
<sst xmlns="http://schemas.openxmlformats.org/spreadsheetml/2006/main" count="1235" uniqueCount="546">
  <si>
    <t>枚</t>
    <rPh sb="0" eb="1">
      <t>マイ</t>
    </rPh>
    <phoneticPr fontId="2"/>
  </si>
  <si>
    <t>中　　日　　新　　聞</t>
    <rPh sb="0" eb="4">
      <t>チュウニチ</t>
    </rPh>
    <rPh sb="6" eb="10">
      <t>シンブン</t>
    </rPh>
    <phoneticPr fontId="2"/>
  </si>
  <si>
    <t>地区</t>
    <rPh sb="0" eb="2">
      <t>チク</t>
    </rPh>
    <phoneticPr fontId="2"/>
  </si>
  <si>
    <t>合計</t>
    <rPh sb="0" eb="2">
      <t>ゴウケイ</t>
    </rPh>
    <phoneticPr fontId="2"/>
  </si>
  <si>
    <t>朝　　日　　新　　聞</t>
    <rPh sb="0" eb="4">
      <t>アサヒ</t>
    </rPh>
    <rPh sb="6" eb="10">
      <t>シンブン</t>
    </rPh>
    <phoneticPr fontId="2"/>
  </si>
  <si>
    <t>毎　　日　　新　　聞</t>
    <rPh sb="0" eb="1">
      <t>マイ</t>
    </rPh>
    <rPh sb="1" eb="4">
      <t>チュウニチ</t>
    </rPh>
    <rPh sb="6" eb="10">
      <t>シンブン</t>
    </rPh>
    <phoneticPr fontId="2"/>
  </si>
  <si>
    <t>読　　売　　新　　聞</t>
    <rPh sb="0" eb="4">
      <t>ヨミウリ</t>
    </rPh>
    <rPh sb="6" eb="10">
      <t>シンブン</t>
    </rPh>
    <phoneticPr fontId="2"/>
  </si>
  <si>
    <t>サイズ</t>
    <phoneticPr fontId="2"/>
  </si>
  <si>
    <t>　一　　宮　　市</t>
    <rPh sb="1" eb="2">
      <t>イチ</t>
    </rPh>
    <rPh sb="4" eb="5">
      <t>ミヤ</t>
    </rPh>
    <rPh sb="7" eb="8">
      <t>シ</t>
    </rPh>
    <phoneticPr fontId="2"/>
  </si>
  <si>
    <t>一宮東部</t>
  </si>
  <si>
    <t>一宮南部</t>
  </si>
  <si>
    <t>一宮北部</t>
  </si>
  <si>
    <t>一宮浅井</t>
  </si>
  <si>
    <t>浅井北部</t>
  </si>
  <si>
    <t>一宮浅渕</t>
  </si>
  <si>
    <t>一宮瀬時</t>
  </si>
  <si>
    <t>一宮西部</t>
  </si>
  <si>
    <t>一宮奥町</t>
  </si>
  <si>
    <t>一宮萩原</t>
  </si>
  <si>
    <t>今伊勢西</t>
  </si>
  <si>
    <t>今伊勢南部</t>
  </si>
  <si>
    <t>一宮大毛</t>
  </si>
  <si>
    <t>今伊勢北部</t>
  </si>
  <si>
    <t>一宮北方</t>
  </si>
  <si>
    <t>起西部</t>
  </si>
  <si>
    <t>木曽川(大塚)</t>
  </si>
  <si>
    <t>玉の井</t>
  </si>
  <si>
    <t>祖父江</t>
  </si>
  <si>
    <t>稲沢大里</t>
  </si>
  <si>
    <t>稲沢下津</t>
  </si>
  <si>
    <t>稲沢西部</t>
  </si>
  <si>
    <t>稲沢松清</t>
  </si>
  <si>
    <t>稲沢南部</t>
  </si>
  <si>
    <t>青塚</t>
  </si>
  <si>
    <t>勝幡</t>
  </si>
  <si>
    <t>藤浪</t>
  </si>
  <si>
    <t>木田</t>
  </si>
  <si>
    <t>美和正則</t>
  </si>
  <si>
    <t>大治東部</t>
  </si>
  <si>
    <t>大治南部</t>
  </si>
  <si>
    <t>大治西部</t>
  </si>
  <si>
    <t>甚目寺</t>
    <phoneticPr fontId="2"/>
  </si>
  <si>
    <t>甚目寺南部</t>
    <phoneticPr fontId="2"/>
  </si>
  <si>
    <t>甚目寺西部</t>
    <phoneticPr fontId="2"/>
  </si>
  <si>
    <t>蟹江</t>
    <phoneticPr fontId="2"/>
  </si>
  <si>
    <t>蟹江須成</t>
    <phoneticPr fontId="2"/>
  </si>
  <si>
    <t>蟹江南部</t>
    <phoneticPr fontId="2"/>
  </si>
  <si>
    <t>七宝</t>
    <phoneticPr fontId="2"/>
  </si>
  <si>
    <t>清洲</t>
  </si>
  <si>
    <t>尾張新川南部</t>
  </si>
  <si>
    <t>尾張新川北部</t>
  </si>
  <si>
    <t>岩倉</t>
  </si>
  <si>
    <t>岩倉南部</t>
  </si>
  <si>
    <t>江南草井</t>
  </si>
  <si>
    <t>春日井西部</t>
  </si>
  <si>
    <t>春日井中新町</t>
  </si>
  <si>
    <t>勝川南部</t>
  </si>
  <si>
    <t>春日井八田</t>
  </si>
  <si>
    <t>春日井松河戸</t>
  </si>
  <si>
    <t>春日井上条</t>
  </si>
  <si>
    <t>春日井</t>
  </si>
  <si>
    <t>鳥居松</t>
  </si>
  <si>
    <t>春日井大泉寺</t>
  </si>
  <si>
    <t>神領</t>
  </si>
  <si>
    <t>高蔵寺</t>
  </si>
  <si>
    <t>春日井出川</t>
  </si>
  <si>
    <t>瀬戸品野</t>
  </si>
  <si>
    <t>瀬戸(加藤)</t>
  </si>
  <si>
    <t>瀬戸陶原</t>
  </si>
  <si>
    <t>瀬戸長根</t>
  </si>
  <si>
    <t>本地ヶ原</t>
  </si>
  <si>
    <t>岩崎</t>
  </si>
  <si>
    <t>五色園</t>
  </si>
  <si>
    <t>日進米野木</t>
  </si>
  <si>
    <t>日進中部</t>
  </si>
  <si>
    <t>赤池</t>
  </si>
  <si>
    <t>日進折戸</t>
  </si>
  <si>
    <t>日進浅田</t>
  </si>
  <si>
    <t>共和</t>
  </si>
  <si>
    <t>共和西</t>
  </si>
  <si>
    <t>大府</t>
  </si>
  <si>
    <t>大府吉田</t>
  </si>
  <si>
    <t>大府森岡</t>
  </si>
  <si>
    <t>荒尾</t>
  </si>
  <si>
    <t>名和</t>
  </si>
  <si>
    <t>東海大田</t>
  </si>
  <si>
    <t>高横須賀</t>
  </si>
  <si>
    <t>尾張横須賀</t>
  </si>
  <si>
    <t>加木屋</t>
  </si>
  <si>
    <t>寺本</t>
  </si>
  <si>
    <t>朝倉団地</t>
  </si>
  <si>
    <t>知多岡田</t>
  </si>
  <si>
    <t>亀崎</t>
  </si>
  <si>
    <t>乙川</t>
  </si>
  <si>
    <t>半田住吉</t>
  </si>
  <si>
    <t>半田岩滑</t>
  </si>
  <si>
    <t>半田清城</t>
  </si>
  <si>
    <t>知多半田</t>
  </si>
  <si>
    <t>半田衣浦</t>
  </si>
  <si>
    <t>半田中町</t>
  </si>
  <si>
    <t>半田板山</t>
  </si>
  <si>
    <t>成岩</t>
  </si>
  <si>
    <t>武豊</t>
  </si>
  <si>
    <t>河和</t>
  </si>
  <si>
    <t>豊浜</t>
  </si>
  <si>
    <t>枇杷島</t>
    <phoneticPr fontId="2"/>
  </si>
  <si>
    <t>西枇杷島</t>
    <phoneticPr fontId="2"/>
  </si>
  <si>
    <t>豊場</t>
    <phoneticPr fontId="2"/>
  </si>
  <si>
    <t>古知野</t>
    <phoneticPr fontId="2"/>
  </si>
  <si>
    <t>江南北部</t>
    <phoneticPr fontId="2"/>
  </si>
  <si>
    <t>布袋</t>
    <phoneticPr fontId="2"/>
  </si>
  <si>
    <t>布袋北部</t>
    <phoneticPr fontId="2"/>
  </si>
  <si>
    <t>加納馬場</t>
    <phoneticPr fontId="2"/>
  </si>
  <si>
    <t>柏森</t>
    <phoneticPr fontId="2"/>
  </si>
  <si>
    <t>扶桑</t>
    <phoneticPr fontId="2"/>
  </si>
  <si>
    <t>扶桑東</t>
    <phoneticPr fontId="2"/>
  </si>
  <si>
    <t>扶桑山名</t>
    <phoneticPr fontId="2"/>
  </si>
  <si>
    <t>大口北部</t>
    <phoneticPr fontId="2"/>
  </si>
  <si>
    <t>大口南部</t>
    <phoneticPr fontId="2"/>
  </si>
  <si>
    <t>犬山</t>
    <phoneticPr fontId="2"/>
  </si>
  <si>
    <t>犬山駅東</t>
    <phoneticPr fontId="2"/>
  </si>
  <si>
    <t>犬山城東</t>
    <phoneticPr fontId="2"/>
  </si>
  <si>
    <t>羽黒</t>
    <phoneticPr fontId="2"/>
  </si>
  <si>
    <t>楽田</t>
    <phoneticPr fontId="2"/>
  </si>
  <si>
    <t>楽田東部</t>
    <phoneticPr fontId="2"/>
  </si>
  <si>
    <t>佐屋</t>
    <phoneticPr fontId="2"/>
  </si>
  <si>
    <t>南佐屋</t>
    <phoneticPr fontId="2"/>
  </si>
  <si>
    <t>舟入</t>
    <phoneticPr fontId="2"/>
  </si>
  <si>
    <t>尾張弥富</t>
    <phoneticPr fontId="2"/>
  </si>
  <si>
    <t>木曽岬</t>
    <phoneticPr fontId="2"/>
  </si>
  <si>
    <t>大口町</t>
    <rPh sb="0" eb="2">
      <t>オオグチ</t>
    </rPh>
    <rPh sb="2" eb="3">
      <t>マチ</t>
    </rPh>
    <phoneticPr fontId="2"/>
  </si>
  <si>
    <t>南知多町</t>
    <rPh sb="0" eb="1">
      <t>ミナミ</t>
    </rPh>
    <rPh sb="1" eb="3">
      <t>チタ</t>
    </rPh>
    <rPh sb="3" eb="4">
      <t>マチ</t>
    </rPh>
    <phoneticPr fontId="2"/>
  </si>
  <si>
    <t>尾張萩原</t>
  </si>
  <si>
    <t>浅井</t>
  </si>
  <si>
    <t>今伊勢</t>
  </si>
  <si>
    <t>一宮中央</t>
  </si>
  <si>
    <t>犬山中央</t>
  </si>
  <si>
    <t>犬山南部</t>
  </si>
  <si>
    <t>犬山</t>
  </si>
  <si>
    <t>江南中央</t>
  </si>
  <si>
    <t>江南東部</t>
  </si>
  <si>
    <t>江南団地</t>
  </si>
  <si>
    <t>布袋</t>
  </si>
  <si>
    <t>江南北部</t>
  </si>
  <si>
    <t>古知野東部</t>
    <phoneticPr fontId="2"/>
  </si>
  <si>
    <t>津島</t>
  </si>
  <si>
    <t>稲沢</t>
  </si>
  <si>
    <t>国府宮</t>
  </si>
  <si>
    <t>尾西中央</t>
  </si>
  <si>
    <t>勝川</t>
  </si>
  <si>
    <t>春日井中央</t>
  </si>
  <si>
    <t>藤山台</t>
  </si>
  <si>
    <t>中央台</t>
  </si>
  <si>
    <t>尾張坂下</t>
  </si>
  <si>
    <t>ニュータウン</t>
  </si>
  <si>
    <t>瀬戸</t>
  </si>
  <si>
    <t>水野</t>
  </si>
  <si>
    <t>瀬戸南</t>
  </si>
  <si>
    <t>尾張旭</t>
  </si>
  <si>
    <t>三郷</t>
  </si>
  <si>
    <t>小牧中央</t>
  </si>
  <si>
    <t>桃花台</t>
  </si>
  <si>
    <t>小牧西部</t>
  </si>
  <si>
    <t>小牧北部</t>
  </si>
  <si>
    <t>豊明東部</t>
  </si>
  <si>
    <t>前後</t>
  </si>
  <si>
    <t>豊明</t>
  </si>
  <si>
    <t>豊明団地</t>
  </si>
  <si>
    <t>豊明桜ヶ丘</t>
  </si>
  <si>
    <t>沓掛</t>
  </si>
  <si>
    <t>豊明南館</t>
  </si>
  <si>
    <t>半田中央</t>
  </si>
  <si>
    <t>半田南部</t>
  </si>
  <si>
    <t>半田北部</t>
  </si>
  <si>
    <t>半田東部</t>
  </si>
  <si>
    <t>半田</t>
  </si>
  <si>
    <t>南加木屋</t>
  </si>
  <si>
    <t>常滑</t>
  </si>
  <si>
    <t>巽ヶ丘</t>
  </si>
  <si>
    <t>朝倉</t>
  </si>
  <si>
    <t>知多南</t>
  </si>
  <si>
    <t>蟹江</t>
  </si>
  <si>
    <t>富吉</t>
  </si>
  <si>
    <t>美和</t>
  </si>
  <si>
    <t>七宝</t>
  </si>
  <si>
    <t>弥富南部</t>
  </si>
  <si>
    <t>木曽川</t>
  </si>
  <si>
    <t>扶桑</t>
  </si>
  <si>
    <t>師勝</t>
  </si>
  <si>
    <t>東浦</t>
  </si>
  <si>
    <t>阿久比</t>
  </si>
  <si>
    <t>東浦石浜</t>
  </si>
  <si>
    <t>日進</t>
  </si>
  <si>
    <t>永和</t>
    <phoneticPr fontId="2"/>
  </si>
  <si>
    <t>折込日</t>
  </si>
  <si>
    <t>広告主</t>
  </si>
  <si>
    <t>チラシ銘柄</t>
  </si>
  <si>
    <t>部数</t>
  </si>
  <si>
    <t>地　　区</t>
    <rPh sb="0" eb="1">
      <t>チ</t>
    </rPh>
    <rPh sb="3" eb="4">
      <t>ク</t>
    </rPh>
    <phoneticPr fontId="2"/>
  </si>
  <si>
    <t>中日新聞</t>
    <rPh sb="0" eb="2">
      <t>チュウニチ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</si>
  <si>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</si>
  <si>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</si>
  <si>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</si>
  <si>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西春日井郡</t>
    <rPh sb="0" eb="1">
      <t>ニシ</t>
    </rPh>
    <rPh sb="1" eb="2">
      <t>ハル</t>
    </rPh>
    <rPh sb="2" eb="3">
      <t>ヒ</t>
    </rPh>
    <rPh sb="3" eb="4">
      <t>イ</t>
    </rPh>
    <rPh sb="4" eb="5">
      <t>グン</t>
    </rPh>
    <phoneticPr fontId="2"/>
  </si>
  <si>
    <t>海部</t>
    <rPh sb="0" eb="2">
      <t>カイフ</t>
    </rPh>
    <phoneticPr fontId="2"/>
  </si>
  <si>
    <t>阿久比</t>
    <rPh sb="0" eb="3">
      <t>アグイ</t>
    </rPh>
    <phoneticPr fontId="2"/>
  </si>
  <si>
    <t>長久手</t>
    <rPh sb="0" eb="3">
      <t>ナガクテ</t>
    </rPh>
    <phoneticPr fontId="2"/>
  </si>
  <si>
    <t>長久手東部</t>
    <rPh sb="0" eb="3">
      <t>ナガクテ</t>
    </rPh>
    <rPh sb="3" eb="5">
      <t>トウブ</t>
    </rPh>
    <phoneticPr fontId="2"/>
  </si>
  <si>
    <t>長久手西部</t>
    <rPh sb="0" eb="3">
      <t>ナガクテ</t>
    </rPh>
    <rPh sb="3" eb="5">
      <t>セイブ</t>
    </rPh>
    <phoneticPr fontId="2"/>
  </si>
  <si>
    <t>長久手南部</t>
    <rPh sb="0" eb="3">
      <t>ナガクテ</t>
    </rPh>
    <rPh sb="3" eb="5">
      <t>ナンブ</t>
    </rPh>
    <phoneticPr fontId="2"/>
  </si>
  <si>
    <t>和合</t>
    <rPh sb="0" eb="2">
      <t>ワゴウ</t>
    </rPh>
    <phoneticPr fontId="2"/>
  </si>
  <si>
    <t>東郷</t>
    <rPh sb="0" eb="2">
      <t>トウゴウ</t>
    </rPh>
    <phoneticPr fontId="2"/>
  </si>
  <si>
    <t>愛知郡</t>
    <rPh sb="0" eb="2">
      <t>アイチ</t>
    </rPh>
    <rPh sb="2" eb="3">
      <t>グン</t>
    </rPh>
    <phoneticPr fontId="2"/>
  </si>
  <si>
    <t>一宮市</t>
    <phoneticPr fontId="2"/>
  </si>
  <si>
    <t>稲沢市</t>
    <rPh sb="0" eb="1">
      <t>イネ</t>
    </rPh>
    <rPh sb="1" eb="2">
      <t>サワ</t>
    </rPh>
    <rPh sb="2" eb="3">
      <t>シ</t>
    </rPh>
    <phoneticPr fontId="2"/>
  </si>
  <si>
    <t>津島市</t>
    <rPh sb="0" eb="1">
      <t>ツ</t>
    </rPh>
    <rPh sb="1" eb="2">
      <t>シマ</t>
    </rPh>
    <rPh sb="2" eb="3">
      <t>シ</t>
    </rPh>
    <phoneticPr fontId="2"/>
  </si>
  <si>
    <t>海部郡</t>
    <rPh sb="0" eb="1">
      <t>ウミ</t>
    </rPh>
    <rPh sb="1" eb="2">
      <t>ブ</t>
    </rPh>
    <rPh sb="2" eb="3">
      <t>グン</t>
    </rPh>
    <phoneticPr fontId="2"/>
  </si>
  <si>
    <t>岩倉市</t>
    <rPh sb="0" eb="1">
      <t>イワ</t>
    </rPh>
    <rPh sb="1" eb="2">
      <t>クラ</t>
    </rPh>
    <rPh sb="2" eb="3">
      <t>シ</t>
    </rPh>
    <phoneticPr fontId="2"/>
  </si>
  <si>
    <t>江南市</t>
    <rPh sb="0" eb="1">
      <t>エ</t>
    </rPh>
    <rPh sb="1" eb="2">
      <t>ミナミ</t>
    </rPh>
    <rPh sb="2" eb="3">
      <t>シ</t>
    </rPh>
    <phoneticPr fontId="2"/>
  </si>
  <si>
    <t>丹羽郡</t>
    <rPh sb="0" eb="1">
      <t>ニ</t>
    </rPh>
    <rPh sb="1" eb="2">
      <t>ハネ</t>
    </rPh>
    <rPh sb="2" eb="3">
      <t>グン</t>
    </rPh>
    <phoneticPr fontId="2"/>
  </si>
  <si>
    <t>犬山市</t>
    <rPh sb="0" eb="1">
      <t>イヌ</t>
    </rPh>
    <rPh sb="1" eb="2">
      <t>ヤマ</t>
    </rPh>
    <rPh sb="2" eb="3">
      <t>シ</t>
    </rPh>
    <phoneticPr fontId="2"/>
  </si>
  <si>
    <t>小牧市</t>
    <rPh sb="0" eb="1">
      <t>ショウ</t>
    </rPh>
    <rPh sb="1" eb="2">
      <t>マキ</t>
    </rPh>
    <rPh sb="2" eb="3">
      <t>シ</t>
    </rPh>
    <phoneticPr fontId="2"/>
  </si>
  <si>
    <t>春日井市</t>
    <rPh sb="0" eb="1">
      <t>ハル</t>
    </rPh>
    <rPh sb="1" eb="2">
      <t>ヒ</t>
    </rPh>
    <rPh sb="2" eb="3">
      <t>イ</t>
    </rPh>
    <rPh sb="3" eb="4">
      <t>シ</t>
    </rPh>
    <phoneticPr fontId="2"/>
  </si>
  <si>
    <t>瀬戸市</t>
    <rPh sb="0" eb="1">
      <t>セ</t>
    </rPh>
    <rPh sb="1" eb="2">
      <t>ト</t>
    </rPh>
    <rPh sb="2" eb="3">
      <t>シ</t>
    </rPh>
    <phoneticPr fontId="2"/>
  </si>
  <si>
    <t>尾張旭市</t>
    <rPh sb="0" eb="1">
      <t>オ</t>
    </rPh>
    <rPh sb="1" eb="2">
      <t>チョウ</t>
    </rPh>
    <rPh sb="2" eb="3">
      <t>アサヒ</t>
    </rPh>
    <rPh sb="3" eb="4">
      <t>シ</t>
    </rPh>
    <phoneticPr fontId="2"/>
  </si>
  <si>
    <t>日進市</t>
    <rPh sb="0" eb="1">
      <t>ヒ</t>
    </rPh>
    <rPh sb="1" eb="2">
      <t>ススム</t>
    </rPh>
    <rPh sb="2" eb="3">
      <t>シ</t>
    </rPh>
    <phoneticPr fontId="2"/>
  </si>
  <si>
    <t>豊明市</t>
    <rPh sb="0" eb="1">
      <t>ユタカ</t>
    </rPh>
    <rPh sb="1" eb="2">
      <t>メイ</t>
    </rPh>
    <rPh sb="2" eb="3">
      <t>シ</t>
    </rPh>
    <phoneticPr fontId="2"/>
  </si>
  <si>
    <t>大府市</t>
    <rPh sb="0" eb="1">
      <t>ダイ</t>
    </rPh>
    <rPh sb="1" eb="2">
      <t>フ</t>
    </rPh>
    <rPh sb="2" eb="3">
      <t>シ</t>
    </rPh>
    <phoneticPr fontId="2"/>
  </si>
  <si>
    <t>東海市</t>
    <rPh sb="0" eb="1">
      <t>ヒガシ</t>
    </rPh>
    <rPh sb="1" eb="2">
      <t>ウミ</t>
    </rPh>
    <rPh sb="2" eb="3">
      <t>シ</t>
    </rPh>
    <phoneticPr fontId="2"/>
  </si>
  <si>
    <t>知多市</t>
    <rPh sb="0" eb="1">
      <t>チ</t>
    </rPh>
    <rPh sb="1" eb="2">
      <t>タ</t>
    </rPh>
    <rPh sb="2" eb="3">
      <t>シ</t>
    </rPh>
    <phoneticPr fontId="2"/>
  </si>
  <si>
    <t>半田市</t>
    <rPh sb="0" eb="1">
      <t>ハン</t>
    </rPh>
    <rPh sb="1" eb="2">
      <t>タ</t>
    </rPh>
    <rPh sb="2" eb="3">
      <t>シ</t>
    </rPh>
    <phoneticPr fontId="2"/>
  </si>
  <si>
    <t>常滑市</t>
    <rPh sb="0" eb="1">
      <t>ツネ</t>
    </rPh>
    <rPh sb="1" eb="2">
      <t>ヌメ</t>
    </rPh>
    <rPh sb="2" eb="3">
      <t>シ</t>
    </rPh>
    <phoneticPr fontId="2"/>
  </si>
  <si>
    <t>知多郡</t>
    <rPh sb="0" eb="1">
      <t>チ</t>
    </rPh>
    <rPh sb="1" eb="2">
      <t>タ</t>
    </rPh>
    <rPh sb="2" eb="3">
      <t>グン</t>
    </rPh>
    <phoneticPr fontId="2"/>
  </si>
  <si>
    <t>備　　考</t>
    <rPh sb="0" eb="1">
      <t>ビ</t>
    </rPh>
    <rPh sb="3" eb="4">
      <t>コウ</t>
    </rPh>
    <phoneticPr fontId="2"/>
  </si>
  <si>
    <t>合　　計</t>
    <rPh sb="0" eb="1">
      <t>ゴウ</t>
    </rPh>
    <rPh sb="3" eb="4">
      <t>ケイ</t>
    </rPh>
    <phoneticPr fontId="2"/>
  </si>
  <si>
    <t>*1</t>
    <phoneticPr fontId="2"/>
  </si>
  <si>
    <t>*2</t>
    <phoneticPr fontId="2"/>
  </si>
  <si>
    <t>扶桑町</t>
    <phoneticPr fontId="2"/>
  </si>
  <si>
    <t>豊山町</t>
    <phoneticPr fontId="2"/>
  </si>
  <si>
    <t>蟹江町</t>
    <phoneticPr fontId="2"/>
  </si>
  <si>
    <t>大治町</t>
    <phoneticPr fontId="2"/>
  </si>
  <si>
    <t>前原</t>
    <phoneticPr fontId="2"/>
  </si>
  <si>
    <t>新舞子</t>
  </si>
  <si>
    <t>知多粕谷</t>
  </si>
  <si>
    <t>千秋</t>
  </si>
  <si>
    <t>水野西</t>
    <rPh sb="2" eb="3">
      <t>ニシ</t>
    </rPh>
    <phoneticPr fontId="2"/>
  </si>
  <si>
    <t>藤江</t>
    <rPh sb="0" eb="2">
      <t>フジエ</t>
    </rPh>
    <phoneticPr fontId="2"/>
  </si>
  <si>
    <t>諸輪</t>
    <phoneticPr fontId="2"/>
  </si>
  <si>
    <t>音貝</t>
    <phoneticPr fontId="2"/>
  </si>
  <si>
    <t>日間賀</t>
    <rPh sb="0" eb="1">
      <t>ヒ</t>
    </rPh>
    <rPh sb="1" eb="2">
      <t>マ</t>
    </rPh>
    <rPh sb="2" eb="3">
      <t>ガ</t>
    </rPh>
    <phoneticPr fontId="2"/>
  </si>
  <si>
    <t>桃花台(坂下)</t>
    <rPh sb="0" eb="1">
      <t>モモ</t>
    </rPh>
    <rPh sb="1" eb="2">
      <t>ハナ</t>
    </rPh>
    <rPh sb="2" eb="3">
      <t>ダイ</t>
    </rPh>
    <rPh sb="4" eb="6">
      <t>サカシタ</t>
    </rPh>
    <phoneticPr fontId="2"/>
  </si>
  <si>
    <t>菱野団地</t>
    <rPh sb="2" eb="4">
      <t>ダンチ</t>
    </rPh>
    <phoneticPr fontId="2"/>
  </si>
  <si>
    <t>名和水谷</t>
    <rPh sb="2" eb="4">
      <t>ミズタニ</t>
    </rPh>
    <phoneticPr fontId="2"/>
  </si>
  <si>
    <t>名和上野</t>
    <rPh sb="2" eb="4">
      <t>ウエノ</t>
    </rPh>
    <phoneticPr fontId="2"/>
  </si>
  <si>
    <t>犬山東部</t>
    <rPh sb="3" eb="4">
      <t>ブ</t>
    </rPh>
    <phoneticPr fontId="2"/>
  </si>
  <si>
    <t>東海東浦</t>
    <rPh sb="0" eb="2">
      <t>トウカイ</t>
    </rPh>
    <rPh sb="2" eb="4">
      <t>ヒガシウラ</t>
    </rPh>
    <phoneticPr fontId="2"/>
  </si>
  <si>
    <t>愛西市</t>
    <rPh sb="0" eb="1">
      <t>アイ</t>
    </rPh>
    <rPh sb="1" eb="2">
      <t>ニシ</t>
    </rPh>
    <rPh sb="2" eb="3">
      <t>シ</t>
    </rPh>
    <phoneticPr fontId="2"/>
  </si>
  <si>
    <t>清須市</t>
    <rPh sb="0" eb="2">
      <t>キヨシス</t>
    </rPh>
    <rPh sb="2" eb="3">
      <t>シ</t>
    </rPh>
    <phoneticPr fontId="2"/>
  </si>
  <si>
    <t>豊山北</t>
    <rPh sb="0" eb="2">
      <t>トヨヤマ</t>
    </rPh>
    <rPh sb="2" eb="3">
      <t>キタ</t>
    </rPh>
    <phoneticPr fontId="2"/>
  </si>
  <si>
    <t>愛西市全域の場合</t>
    <rPh sb="0" eb="1">
      <t>アイ</t>
    </rPh>
    <rPh sb="1" eb="2">
      <t>ニシ</t>
    </rPh>
    <rPh sb="2" eb="3">
      <t>シ</t>
    </rPh>
    <rPh sb="3" eb="5">
      <t>ゼンイキ</t>
    </rPh>
    <rPh sb="6" eb="8">
      <t>バアイ</t>
    </rPh>
    <phoneticPr fontId="2"/>
  </si>
  <si>
    <t>清須</t>
    <rPh sb="0" eb="2">
      <t>キヨス</t>
    </rPh>
    <phoneticPr fontId="2"/>
  </si>
  <si>
    <t>北名古屋</t>
    <rPh sb="0" eb="1">
      <t>キタ</t>
    </rPh>
    <rPh sb="1" eb="4">
      <t>ナゴヤ</t>
    </rPh>
    <phoneticPr fontId="2"/>
  </si>
  <si>
    <t>岩崎香久山</t>
    <rPh sb="2" eb="5">
      <t>カグヤマ</t>
    </rPh>
    <phoneticPr fontId="2"/>
  </si>
  <si>
    <t>岩崎台</t>
    <rPh sb="0" eb="3">
      <t>イワサキダイ</t>
    </rPh>
    <phoneticPr fontId="2"/>
  </si>
  <si>
    <t>弥富市</t>
    <rPh sb="0" eb="2">
      <t>ヤトミ</t>
    </rPh>
    <rPh sb="2" eb="3">
      <t>シ</t>
    </rPh>
    <phoneticPr fontId="2"/>
  </si>
  <si>
    <t>北名古屋市</t>
    <rPh sb="0" eb="1">
      <t>キタ</t>
    </rPh>
    <rPh sb="1" eb="5">
      <t>ナゴヤシ</t>
    </rPh>
    <phoneticPr fontId="2"/>
  </si>
  <si>
    <t>弥　　富　　市</t>
    <rPh sb="0" eb="1">
      <t>ワタル</t>
    </rPh>
    <rPh sb="3" eb="4">
      <t>トミ</t>
    </rPh>
    <rPh sb="6" eb="7">
      <t>シ</t>
    </rPh>
    <phoneticPr fontId="2"/>
  </si>
  <si>
    <t>三重・桑名郡</t>
    <rPh sb="0" eb="2">
      <t>ミエ</t>
    </rPh>
    <phoneticPr fontId="2"/>
  </si>
  <si>
    <t>万場北</t>
    <rPh sb="0" eb="2">
      <t>マンバ</t>
    </rPh>
    <rPh sb="2" eb="3">
      <t>キタ</t>
    </rPh>
    <phoneticPr fontId="2"/>
  </si>
  <si>
    <t>北　名　古　屋　市</t>
    <rPh sb="0" eb="1">
      <t>キタ</t>
    </rPh>
    <rPh sb="2" eb="3">
      <t>メイ</t>
    </rPh>
    <rPh sb="4" eb="5">
      <t>イニシエ</t>
    </rPh>
    <rPh sb="6" eb="7">
      <t>ヤ</t>
    </rPh>
    <rPh sb="8" eb="9">
      <t>シ</t>
    </rPh>
    <phoneticPr fontId="2"/>
  </si>
  <si>
    <t>瑞鳳</t>
    <rPh sb="0" eb="1">
      <t>ズイ</t>
    </rPh>
    <rPh sb="1" eb="2">
      <t>ホウ</t>
    </rPh>
    <phoneticPr fontId="2"/>
  </si>
  <si>
    <t>瀬戸南山</t>
    <rPh sb="2" eb="4">
      <t>ミナミヤマ</t>
    </rPh>
    <phoneticPr fontId="2"/>
  </si>
  <si>
    <t>尾張旭市全域の場合</t>
    <rPh sb="8" eb="9">
      <t>ア</t>
    </rPh>
    <phoneticPr fontId="2"/>
  </si>
  <si>
    <t>　　　　　　　　　　　　　をプラス</t>
    <phoneticPr fontId="2"/>
  </si>
  <si>
    <t>*1 愛西市を含む</t>
    <rPh sb="3" eb="4">
      <t>アイ</t>
    </rPh>
    <rPh sb="4" eb="5">
      <t>ニシ</t>
    </rPh>
    <rPh sb="5" eb="6">
      <t>シ</t>
    </rPh>
    <rPh sb="7" eb="8">
      <t>フク</t>
    </rPh>
    <phoneticPr fontId="2"/>
  </si>
  <si>
    <t>羽黒東部</t>
    <rPh sb="0" eb="2">
      <t>ハグロ</t>
    </rPh>
    <rPh sb="2" eb="4">
      <t>トウブ</t>
    </rPh>
    <phoneticPr fontId="2"/>
  </si>
  <si>
    <t>連絡先</t>
    <rPh sb="0" eb="3">
      <t>レンラクサキ</t>
    </rPh>
    <phoneticPr fontId="2"/>
  </si>
  <si>
    <t>サイズ</t>
    <phoneticPr fontId="2"/>
  </si>
  <si>
    <t>*1</t>
  </si>
  <si>
    <t>弥富北部</t>
    <rPh sb="2" eb="3">
      <t>キタ</t>
    </rPh>
    <phoneticPr fontId="2"/>
  </si>
  <si>
    <t>大口町全域の場合</t>
    <rPh sb="0" eb="2">
      <t>オオグチ</t>
    </rPh>
    <rPh sb="2" eb="3">
      <t>チョウ</t>
    </rPh>
    <rPh sb="3" eb="5">
      <t>ゼンイキ</t>
    </rPh>
    <rPh sb="6" eb="8">
      <t>バアイ</t>
    </rPh>
    <phoneticPr fontId="2"/>
  </si>
  <si>
    <t>日進市全域の場合</t>
    <rPh sb="0" eb="3">
      <t>ニッシンシ</t>
    </rPh>
    <rPh sb="3" eb="5">
      <t>ゼンイキ</t>
    </rPh>
    <rPh sb="6" eb="8">
      <t>バアイ</t>
    </rPh>
    <phoneticPr fontId="2"/>
  </si>
  <si>
    <t>岩倉市全域の場合
　　　　　　　　　</t>
    <rPh sb="0" eb="2">
      <t>イワクラ</t>
    </rPh>
    <rPh sb="2" eb="3">
      <t>イチノミヤシ</t>
    </rPh>
    <rPh sb="3" eb="5">
      <t>ゼンイキ</t>
    </rPh>
    <rPh sb="6" eb="8">
      <t>バアイ</t>
    </rPh>
    <phoneticPr fontId="2"/>
  </si>
  <si>
    <t>　　　　プラス</t>
    <phoneticPr fontId="2"/>
  </si>
  <si>
    <t>尾張坂下</t>
    <phoneticPr fontId="2"/>
  </si>
  <si>
    <t>高蔵寺
ニュータウン</t>
    <phoneticPr fontId="2"/>
  </si>
  <si>
    <t>藤山台</t>
    <phoneticPr fontId="2"/>
  </si>
  <si>
    <t>高森台</t>
    <phoneticPr fontId="2"/>
  </si>
  <si>
    <t>中央台</t>
    <phoneticPr fontId="2"/>
  </si>
  <si>
    <t>岩成台</t>
    <phoneticPr fontId="2"/>
  </si>
  <si>
    <t>石尾台</t>
    <phoneticPr fontId="2"/>
  </si>
  <si>
    <t>小牧中央</t>
    <phoneticPr fontId="2"/>
  </si>
  <si>
    <t>小牧南部</t>
    <phoneticPr fontId="2"/>
  </si>
  <si>
    <t>小牧陶</t>
    <rPh sb="2" eb="3">
      <t>トウキ</t>
    </rPh>
    <phoneticPr fontId="2"/>
  </si>
  <si>
    <t>小牧北部</t>
    <phoneticPr fontId="2"/>
  </si>
  <si>
    <t>小牧北里</t>
    <phoneticPr fontId="2"/>
  </si>
  <si>
    <t>小牧小木</t>
    <phoneticPr fontId="2"/>
  </si>
  <si>
    <t>小牧三ツ渕</t>
    <phoneticPr fontId="2"/>
  </si>
  <si>
    <t>大口町一部含む</t>
    <phoneticPr fontId="2"/>
  </si>
  <si>
    <t>*1</t>
    <phoneticPr fontId="2"/>
  </si>
  <si>
    <t>小牧村中</t>
    <phoneticPr fontId="2"/>
  </si>
  <si>
    <t>味岡</t>
    <phoneticPr fontId="2"/>
  </si>
  <si>
    <t>小牧原</t>
    <phoneticPr fontId="2"/>
  </si>
  <si>
    <t>小牧東部</t>
    <phoneticPr fontId="2"/>
  </si>
  <si>
    <t>小牧本庄</t>
    <phoneticPr fontId="2"/>
  </si>
  <si>
    <t>小牧池の内</t>
    <phoneticPr fontId="2"/>
  </si>
  <si>
    <t>西春</t>
    <phoneticPr fontId="2"/>
  </si>
  <si>
    <t>豊明</t>
    <phoneticPr fontId="2"/>
  </si>
  <si>
    <t>尾張大野</t>
    <phoneticPr fontId="2"/>
  </si>
  <si>
    <t>常滑</t>
    <phoneticPr fontId="2"/>
  </si>
  <si>
    <t>東浦町</t>
    <phoneticPr fontId="2"/>
  </si>
  <si>
    <t>緒川</t>
    <phoneticPr fontId="2"/>
  </si>
  <si>
    <t>石浜</t>
    <phoneticPr fontId="2"/>
  </si>
  <si>
    <t>緒川新田</t>
    <phoneticPr fontId="2"/>
  </si>
  <si>
    <t>東ヶ丘</t>
    <phoneticPr fontId="2"/>
  </si>
  <si>
    <t>阿久比町</t>
    <phoneticPr fontId="2"/>
  </si>
  <si>
    <t>阿久比</t>
    <phoneticPr fontId="2"/>
  </si>
  <si>
    <t>坂部</t>
    <phoneticPr fontId="2"/>
  </si>
  <si>
    <t>武豊町</t>
    <phoneticPr fontId="2"/>
  </si>
  <si>
    <t>富貴</t>
    <phoneticPr fontId="2"/>
  </si>
  <si>
    <t>美浜町</t>
    <phoneticPr fontId="2"/>
  </si>
  <si>
    <t>野間</t>
    <phoneticPr fontId="2"/>
  </si>
  <si>
    <t>内海</t>
    <phoneticPr fontId="2"/>
  </si>
  <si>
    <t>*2</t>
    <phoneticPr fontId="2"/>
  </si>
  <si>
    <t>師崎</t>
    <phoneticPr fontId="2"/>
  </si>
  <si>
    <t>*2 日間賀島、篠島地区を含む</t>
    <phoneticPr fontId="2"/>
  </si>
  <si>
    <t>原山台</t>
    <phoneticPr fontId="2"/>
  </si>
  <si>
    <t>瀬戸南部</t>
    <phoneticPr fontId="2"/>
  </si>
  <si>
    <t>瀬戸幡山</t>
    <phoneticPr fontId="2"/>
  </si>
  <si>
    <t>瀬戸山口</t>
    <phoneticPr fontId="2"/>
  </si>
  <si>
    <t>三郷</t>
    <phoneticPr fontId="2"/>
  </si>
  <si>
    <t>平池</t>
    <phoneticPr fontId="2"/>
  </si>
  <si>
    <t>尾張旭北部</t>
    <phoneticPr fontId="2"/>
  </si>
  <si>
    <t>旭新居</t>
    <phoneticPr fontId="2"/>
  </si>
  <si>
    <t>*1</t>
    <phoneticPr fontId="2"/>
  </si>
  <si>
    <t>*2</t>
    <phoneticPr fontId="2"/>
  </si>
  <si>
    <t>西春西部</t>
    <rPh sb="2" eb="4">
      <t>セイブ</t>
    </rPh>
    <phoneticPr fontId="2"/>
  </si>
  <si>
    <t>旧甚目寺町</t>
    <rPh sb="0" eb="1">
      <t>キュウ</t>
    </rPh>
    <phoneticPr fontId="2"/>
  </si>
  <si>
    <t>旧七宝町</t>
    <rPh sb="0" eb="1">
      <t>キュウ</t>
    </rPh>
    <phoneticPr fontId="2"/>
  </si>
  <si>
    <t>旧美和町</t>
    <rPh sb="0" eb="1">
      <t>キュウ</t>
    </rPh>
    <phoneticPr fontId="2"/>
  </si>
  <si>
    <t>あま市</t>
    <rPh sb="2" eb="3">
      <t>シ</t>
    </rPh>
    <phoneticPr fontId="2"/>
  </si>
  <si>
    <t>　　　　</t>
    <phoneticPr fontId="2"/>
  </si>
  <si>
    <t>春日井西部</t>
    <rPh sb="0" eb="3">
      <t>カスガイ</t>
    </rPh>
    <rPh sb="3" eb="5">
      <t>セイブ</t>
    </rPh>
    <phoneticPr fontId="2"/>
  </si>
  <si>
    <t>半田北部</t>
    <rPh sb="0" eb="2">
      <t>ハンダ</t>
    </rPh>
    <rPh sb="2" eb="4">
      <t>ホクブ</t>
    </rPh>
    <phoneticPr fontId="2"/>
  </si>
  <si>
    <t>東海北部</t>
    <rPh sb="0" eb="2">
      <t>トウカイ</t>
    </rPh>
    <rPh sb="2" eb="4">
      <t>ホクブ</t>
    </rPh>
    <phoneticPr fontId="2"/>
  </si>
  <si>
    <t>折込数</t>
    <rPh sb="0" eb="2">
      <t>オリコミ</t>
    </rPh>
    <rPh sb="2" eb="3">
      <t>スウ</t>
    </rPh>
    <phoneticPr fontId="2"/>
  </si>
  <si>
    <t>半田青山</t>
    <rPh sb="0" eb="2">
      <t>ハンダ</t>
    </rPh>
    <rPh sb="2" eb="4">
      <t>アオヤマ</t>
    </rPh>
    <phoneticPr fontId="2"/>
  </si>
  <si>
    <t>大府駅西</t>
    <rPh sb="2" eb="3">
      <t>エキ</t>
    </rPh>
    <rPh sb="3" eb="4">
      <t>ニシ</t>
    </rPh>
    <phoneticPr fontId="2"/>
  </si>
  <si>
    <t>長久手市</t>
    <rPh sb="0" eb="3">
      <t>ナガクテ</t>
    </rPh>
    <rPh sb="3" eb="4">
      <t>シ</t>
    </rPh>
    <phoneticPr fontId="2"/>
  </si>
  <si>
    <t>常滑南部</t>
    <rPh sb="0" eb="2">
      <t>トコナメ</t>
    </rPh>
    <rPh sb="2" eb="4">
      <t>ナンブ</t>
    </rPh>
    <phoneticPr fontId="2"/>
  </si>
  <si>
    <t>中水野</t>
    <rPh sb="0" eb="1">
      <t>ナカ</t>
    </rPh>
    <rPh sb="1" eb="2">
      <t>ミズ</t>
    </rPh>
    <rPh sb="2" eb="3">
      <t>ノ</t>
    </rPh>
    <phoneticPr fontId="2"/>
  </si>
  <si>
    <t>清須市全域の場合</t>
    <rPh sb="0" eb="2">
      <t>キヨシス</t>
    </rPh>
    <rPh sb="2" eb="3">
      <t>シ</t>
    </rPh>
    <rPh sb="3" eb="5">
      <t>ゼンイキ</t>
    </rPh>
    <rPh sb="6" eb="8">
      <t>バアイ</t>
    </rPh>
    <phoneticPr fontId="2"/>
  </si>
  <si>
    <t>東郷白鳥</t>
    <rPh sb="0" eb="2">
      <t>トウゴウ</t>
    </rPh>
    <rPh sb="2" eb="4">
      <t>シラトリ</t>
    </rPh>
    <phoneticPr fontId="2"/>
  </si>
  <si>
    <t>勝川</t>
    <phoneticPr fontId="2"/>
  </si>
  <si>
    <t>N</t>
  </si>
  <si>
    <t>NM</t>
  </si>
  <si>
    <t>一宮春明</t>
  </si>
  <si>
    <t>苅安賀</t>
  </si>
  <si>
    <t>木曽川(宇佐見)</t>
  </si>
  <si>
    <t/>
  </si>
  <si>
    <t>今伊勢東</t>
  </si>
  <si>
    <t>一宮尾西</t>
  </si>
  <si>
    <t>新一宮</t>
  </si>
  <si>
    <t>*3</t>
  </si>
  <si>
    <t>下津北部</t>
  </si>
  <si>
    <t>稲沢駅前</t>
  </si>
  <si>
    <t>尾張津島</t>
  </si>
  <si>
    <t>津島西部</t>
  </si>
  <si>
    <t>*２</t>
  </si>
  <si>
    <t>津島北部</t>
  </si>
  <si>
    <t>神守</t>
  </si>
  <si>
    <t>津島南部</t>
  </si>
  <si>
    <t xml:space="preserve">津島市全域の場合
</t>
    <phoneticPr fontId="2"/>
  </si>
  <si>
    <t>NＭ</t>
  </si>
  <si>
    <t>NＭ</t>
    <phoneticPr fontId="2"/>
  </si>
  <si>
    <t>*1　丹羽郡大口町100枚含む</t>
    <phoneticPr fontId="2"/>
  </si>
  <si>
    <t>長久手北部</t>
    <rPh sb="0" eb="3">
      <t>ナガクテ</t>
    </rPh>
    <rPh sb="3" eb="5">
      <t>ホクブ</t>
    </rPh>
    <phoneticPr fontId="2"/>
  </si>
  <si>
    <t>岩倉東部</t>
    <rPh sb="2" eb="4">
      <t>トウブ</t>
    </rPh>
    <phoneticPr fontId="2"/>
  </si>
  <si>
    <t>東海大高</t>
    <phoneticPr fontId="2"/>
  </si>
  <si>
    <t>ＮＭ</t>
  </si>
  <si>
    <t>ＮＭ</t>
    <phoneticPr fontId="2"/>
  </si>
  <si>
    <t>NＭ</t>
    <phoneticPr fontId="2"/>
  </si>
  <si>
    <t>NAM</t>
    <phoneticPr fontId="2"/>
  </si>
  <si>
    <t>勝川東部</t>
    <rPh sb="2" eb="3">
      <t>ヒガシ</t>
    </rPh>
    <phoneticPr fontId="2"/>
  </si>
  <si>
    <t>東郷町</t>
    <rPh sb="0" eb="3">
      <t>トウゴウチョウ</t>
    </rPh>
    <phoneticPr fontId="2"/>
  </si>
  <si>
    <t>下津浅野</t>
    <rPh sb="0" eb="1">
      <t>シモ</t>
    </rPh>
    <rPh sb="1" eb="2">
      <t>ツ</t>
    </rPh>
    <rPh sb="2" eb="4">
      <t>アサノ</t>
    </rPh>
    <phoneticPr fontId="2"/>
  </si>
  <si>
    <t>木曽川</t>
    <rPh sb="0" eb="3">
      <t>キソガワ</t>
    </rPh>
    <phoneticPr fontId="2"/>
  </si>
  <si>
    <t>大里</t>
    <rPh sb="0" eb="2">
      <t>オオサト</t>
    </rPh>
    <phoneticPr fontId="2"/>
  </si>
  <si>
    <t>蟹江町全域の場合</t>
    <rPh sb="0" eb="3">
      <t>カニエチョウ</t>
    </rPh>
    <rPh sb="3" eb="5">
      <t>ゼンイキ</t>
    </rPh>
    <rPh sb="6" eb="8">
      <t>バアイ</t>
    </rPh>
    <phoneticPr fontId="2"/>
  </si>
  <si>
    <t>をプラス</t>
    <phoneticPr fontId="2"/>
  </si>
  <si>
    <t>清須市の一部を含む</t>
    <rPh sb="0" eb="3">
      <t>キヨスシ</t>
    </rPh>
    <rPh sb="4" eb="6">
      <t>イチブ</t>
    </rPh>
    <rPh sb="7" eb="8">
      <t>フク</t>
    </rPh>
    <phoneticPr fontId="2"/>
  </si>
  <si>
    <t>江南まんだら寺前</t>
    <rPh sb="0" eb="2">
      <t>コウナン</t>
    </rPh>
    <rPh sb="6" eb="7">
      <t>ジ</t>
    </rPh>
    <rPh sb="7" eb="8">
      <t>マエ</t>
    </rPh>
    <phoneticPr fontId="2"/>
  </si>
  <si>
    <t>瀬戸市全域の場合</t>
    <rPh sb="0" eb="3">
      <t>セトシ</t>
    </rPh>
    <rPh sb="3" eb="5">
      <t>ゼンイキ</t>
    </rPh>
    <rPh sb="6" eb="8">
      <t>バアイ</t>
    </rPh>
    <phoneticPr fontId="2"/>
  </si>
  <si>
    <t>多治見市多治見（両藤舎）</t>
    <rPh sb="0" eb="4">
      <t>タジミシ</t>
    </rPh>
    <rPh sb="4" eb="7">
      <t>タジミ</t>
    </rPh>
    <rPh sb="8" eb="9">
      <t>リョウ</t>
    </rPh>
    <rPh sb="9" eb="10">
      <t>フジ</t>
    </rPh>
    <rPh sb="10" eb="11">
      <t>シャ</t>
    </rPh>
    <phoneticPr fontId="2"/>
  </si>
  <si>
    <t>100枚プラス</t>
    <rPh sb="3" eb="4">
      <t>マイ</t>
    </rPh>
    <phoneticPr fontId="2"/>
  </si>
  <si>
    <t>新尾張旭</t>
    <rPh sb="0" eb="1">
      <t>シン</t>
    </rPh>
    <phoneticPr fontId="2"/>
  </si>
  <si>
    <t>東海市</t>
    <phoneticPr fontId="2"/>
  </si>
  <si>
    <t>春日井高校前</t>
    <rPh sb="3" eb="5">
      <t>コウコウ</t>
    </rPh>
    <rPh sb="5" eb="6">
      <t>マエ</t>
    </rPh>
    <phoneticPr fontId="2"/>
  </si>
  <si>
    <t>長久手市全域の場合</t>
    <rPh sb="0" eb="3">
      <t>ナガクテ</t>
    </rPh>
    <rPh sb="3" eb="4">
      <t>シ</t>
    </rPh>
    <rPh sb="4" eb="6">
      <t>ゼンイキ</t>
    </rPh>
    <rPh sb="7" eb="9">
      <t>バアイ</t>
    </rPh>
    <phoneticPr fontId="2"/>
  </si>
  <si>
    <t>あま清洲</t>
    <rPh sb="2" eb="4">
      <t>キヨス</t>
    </rPh>
    <phoneticPr fontId="2"/>
  </si>
  <si>
    <t>春日井市
一部含む</t>
    <phoneticPr fontId="2"/>
  </si>
  <si>
    <t xml:space="preserve"> 江南市加納馬場 100枚を</t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</si>
  <si>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</si>
  <si>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常滑鬼崎</t>
    <rPh sb="0" eb="2">
      <t>トコナメ</t>
    </rPh>
    <rPh sb="2" eb="3">
      <t>オニ</t>
    </rPh>
    <rPh sb="3" eb="4">
      <t>サキ</t>
    </rPh>
    <phoneticPr fontId="2"/>
  </si>
  <si>
    <t>瀬戸菱野</t>
    <rPh sb="0" eb="2">
      <t>セト</t>
    </rPh>
    <rPh sb="2" eb="3">
      <t>ヒシ</t>
    </rPh>
    <rPh sb="3" eb="4">
      <t>ノ</t>
    </rPh>
    <phoneticPr fontId="2"/>
  </si>
  <si>
    <t>*2　江南市　150枚含む</t>
    <rPh sb="3" eb="6">
      <t>コウナンシ</t>
    </rPh>
    <rPh sb="10" eb="11">
      <t>マイ</t>
    </rPh>
    <rPh sb="11" eb="12">
      <t>フク</t>
    </rPh>
    <phoneticPr fontId="2"/>
  </si>
  <si>
    <t>西　春　日　井　郡</t>
    <rPh sb="0" eb="1">
      <t>ニシ</t>
    </rPh>
    <rPh sb="2" eb="3">
      <t>ハル</t>
    </rPh>
    <rPh sb="4" eb="5">
      <t>ヒ</t>
    </rPh>
    <rPh sb="6" eb="7">
      <t>イ</t>
    </rPh>
    <rPh sb="8" eb="9">
      <t>グン</t>
    </rPh>
    <phoneticPr fontId="2"/>
  </si>
  <si>
    <t>岩　　倉　　市</t>
    <rPh sb="0" eb="1">
      <t>イワ</t>
    </rPh>
    <rPh sb="3" eb="4">
      <t>クラ</t>
    </rPh>
    <rPh sb="6" eb="7">
      <t>シ</t>
    </rPh>
    <phoneticPr fontId="2"/>
  </si>
  <si>
    <t>清　　須　　市</t>
    <rPh sb="0" eb="1">
      <t>セイ</t>
    </rPh>
    <rPh sb="3" eb="4">
      <t>ス</t>
    </rPh>
    <rPh sb="6" eb="7">
      <t>シ</t>
    </rPh>
    <phoneticPr fontId="2"/>
  </si>
  <si>
    <t>稲　　沢　　市</t>
    <rPh sb="0" eb="1">
      <t>イネ</t>
    </rPh>
    <rPh sb="3" eb="4">
      <t>サワ</t>
    </rPh>
    <rPh sb="6" eb="7">
      <t>シ</t>
    </rPh>
    <phoneticPr fontId="2"/>
  </si>
  <si>
    <t>津　　島　　市</t>
    <rPh sb="0" eb="1">
      <t>ツ</t>
    </rPh>
    <rPh sb="3" eb="4">
      <t>シマ</t>
    </rPh>
    <rPh sb="6" eb="7">
      <t>シ</t>
    </rPh>
    <phoneticPr fontId="2"/>
  </si>
  <si>
    <t>愛　　西　　市</t>
    <rPh sb="0" eb="1">
      <t>アイ</t>
    </rPh>
    <rPh sb="3" eb="4">
      <t>ニシ</t>
    </rPh>
    <rPh sb="6" eb="7">
      <t>シ</t>
    </rPh>
    <phoneticPr fontId="2"/>
  </si>
  <si>
    <t>あ　　ま　　市</t>
    <rPh sb="6" eb="7">
      <t>シ</t>
    </rPh>
    <phoneticPr fontId="2"/>
  </si>
  <si>
    <t>海　　部　　郡</t>
    <rPh sb="0" eb="1">
      <t>ウミ</t>
    </rPh>
    <rPh sb="3" eb="4">
      <t>ブ</t>
    </rPh>
    <rPh sb="6" eb="7">
      <t>グン</t>
    </rPh>
    <phoneticPr fontId="2"/>
  </si>
  <si>
    <t>江　　南　　市</t>
    <rPh sb="0" eb="1">
      <t>エ</t>
    </rPh>
    <rPh sb="3" eb="4">
      <t>ミナミ</t>
    </rPh>
    <rPh sb="6" eb="7">
      <t>シ</t>
    </rPh>
    <phoneticPr fontId="2"/>
  </si>
  <si>
    <t>丹　　羽　　郡</t>
    <rPh sb="0" eb="1">
      <t>ニ</t>
    </rPh>
    <rPh sb="3" eb="4">
      <t>ハネ</t>
    </rPh>
    <rPh sb="6" eb="7">
      <t>グン</t>
    </rPh>
    <phoneticPr fontId="2"/>
  </si>
  <si>
    <t>小　　牧　　市</t>
    <rPh sb="0" eb="1">
      <t>ショウ</t>
    </rPh>
    <rPh sb="3" eb="4">
      <t>マキ</t>
    </rPh>
    <rPh sb="6" eb="7">
      <t>シ</t>
    </rPh>
    <phoneticPr fontId="2"/>
  </si>
  <si>
    <t>犬　　山　　市</t>
    <rPh sb="0" eb="1">
      <t>イヌ</t>
    </rPh>
    <rPh sb="3" eb="4">
      <t>ヤマ</t>
    </rPh>
    <rPh sb="6" eb="7">
      <t>シ</t>
    </rPh>
    <phoneticPr fontId="2"/>
  </si>
  <si>
    <t>春　日　井　市</t>
    <rPh sb="0" eb="1">
      <t>ハル</t>
    </rPh>
    <rPh sb="2" eb="3">
      <t>ヒ</t>
    </rPh>
    <rPh sb="4" eb="5">
      <t>イ</t>
    </rPh>
    <rPh sb="6" eb="7">
      <t>シ</t>
    </rPh>
    <phoneticPr fontId="2"/>
  </si>
  <si>
    <t>瀬　　戸　　市</t>
    <rPh sb="0" eb="1">
      <t>セ</t>
    </rPh>
    <rPh sb="3" eb="4">
      <t>ト</t>
    </rPh>
    <rPh sb="6" eb="7">
      <t>シ</t>
    </rPh>
    <phoneticPr fontId="2"/>
  </si>
  <si>
    <t>尾　張　旭　市</t>
    <rPh sb="0" eb="1">
      <t>オ</t>
    </rPh>
    <rPh sb="2" eb="3">
      <t>チョウ</t>
    </rPh>
    <rPh sb="4" eb="5">
      <t>アサヒ</t>
    </rPh>
    <rPh sb="6" eb="7">
      <t>シ</t>
    </rPh>
    <phoneticPr fontId="2"/>
  </si>
  <si>
    <t>日　　進　　市</t>
    <rPh sb="0" eb="1">
      <t>ヒ</t>
    </rPh>
    <rPh sb="3" eb="4">
      <t>ススム</t>
    </rPh>
    <rPh sb="6" eb="7">
      <t>シ</t>
    </rPh>
    <phoneticPr fontId="2"/>
  </si>
  <si>
    <t>豊　　明　　市</t>
    <rPh sb="0" eb="1">
      <t>ユタカ</t>
    </rPh>
    <rPh sb="3" eb="4">
      <t>メイ</t>
    </rPh>
    <rPh sb="6" eb="7">
      <t>シ</t>
    </rPh>
    <phoneticPr fontId="2"/>
  </si>
  <si>
    <t>東　　海　　市</t>
    <rPh sb="0" eb="1">
      <t>ヒガシ</t>
    </rPh>
    <rPh sb="3" eb="4">
      <t>ウミ</t>
    </rPh>
    <rPh sb="6" eb="7">
      <t>シ</t>
    </rPh>
    <phoneticPr fontId="2"/>
  </si>
  <si>
    <t>愛　　知　　郡</t>
    <rPh sb="0" eb="1">
      <t>アイ</t>
    </rPh>
    <rPh sb="3" eb="4">
      <t>チ</t>
    </rPh>
    <rPh sb="6" eb="7">
      <t>グン</t>
    </rPh>
    <phoneticPr fontId="2"/>
  </si>
  <si>
    <t>長　久　手　市</t>
    <rPh sb="0" eb="1">
      <t>ナガ</t>
    </rPh>
    <rPh sb="2" eb="3">
      <t>ヒサ</t>
    </rPh>
    <rPh sb="4" eb="5">
      <t>テ</t>
    </rPh>
    <rPh sb="6" eb="7">
      <t>シ</t>
    </rPh>
    <phoneticPr fontId="2"/>
  </si>
  <si>
    <t>大　　府　　市</t>
    <rPh sb="0" eb="1">
      <t>ダイ</t>
    </rPh>
    <rPh sb="3" eb="4">
      <t>フ</t>
    </rPh>
    <rPh sb="6" eb="7">
      <t>シ</t>
    </rPh>
    <phoneticPr fontId="2"/>
  </si>
  <si>
    <t>半　　田　　市</t>
    <rPh sb="0" eb="1">
      <t>ハン</t>
    </rPh>
    <rPh sb="3" eb="4">
      <t>タ</t>
    </rPh>
    <rPh sb="6" eb="7">
      <t>シ</t>
    </rPh>
    <phoneticPr fontId="2"/>
  </si>
  <si>
    <t>知　　多　　市</t>
    <rPh sb="0" eb="1">
      <t>チ</t>
    </rPh>
    <rPh sb="3" eb="4">
      <t>タ</t>
    </rPh>
    <rPh sb="6" eb="7">
      <t>シ</t>
    </rPh>
    <phoneticPr fontId="2"/>
  </si>
  <si>
    <t>知　　多　　郡</t>
    <rPh sb="0" eb="1">
      <t>チ</t>
    </rPh>
    <rPh sb="3" eb="4">
      <t>タ</t>
    </rPh>
    <rPh sb="6" eb="7">
      <t>グン</t>
    </rPh>
    <phoneticPr fontId="2"/>
  </si>
  <si>
    <t>常　　滑　　市</t>
    <rPh sb="0" eb="1">
      <t>ツネ</t>
    </rPh>
    <rPh sb="3" eb="4">
      <t>ヌメ</t>
    </rPh>
    <rPh sb="6" eb="7">
      <t>シ</t>
    </rPh>
    <phoneticPr fontId="2"/>
  </si>
  <si>
    <t>新瀬戸</t>
    <rPh sb="0" eb="1">
      <t>シン</t>
    </rPh>
    <phoneticPr fontId="2"/>
  </si>
  <si>
    <t>稲沢国府宮</t>
    <rPh sb="2" eb="4">
      <t>コクフ</t>
    </rPh>
    <rPh sb="4" eb="5">
      <t>ミヤ</t>
    </rPh>
    <phoneticPr fontId="2"/>
  </si>
  <si>
    <t>一宮西部</t>
    <phoneticPr fontId="2"/>
  </si>
  <si>
    <t>M</t>
    <phoneticPr fontId="2"/>
  </si>
  <si>
    <t>清須北部</t>
    <rPh sb="0" eb="2">
      <t>キヨス</t>
    </rPh>
    <rPh sb="2" eb="4">
      <t>ホクブ</t>
    </rPh>
    <phoneticPr fontId="2"/>
  </si>
  <si>
    <t>一宮市一部含む</t>
    <rPh sb="0" eb="2">
      <t>イチノミヤ</t>
    </rPh>
    <rPh sb="2" eb="3">
      <t>シ</t>
    </rPh>
    <rPh sb="3" eb="5">
      <t>イチブ</t>
    </rPh>
    <phoneticPr fontId="2"/>
  </si>
  <si>
    <t>あま市一部含む</t>
    <rPh sb="2" eb="3">
      <t>シ</t>
    </rPh>
    <rPh sb="3" eb="5">
      <t>イチブ</t>
    </rPh>
    <phoneticPr fontId="2"/>
  </si>
  <si>
    <t>愛西市の
一部含む</t>
    <rPh sb="0" eb="1">
      <t>アイ</t>
    </rPh>
    <rPh sb="1" eb="2">
      <t>ニシ</t>
    </rPh>
    <rPh sb="2" eb="3">
      <t>シ</t>
    </rPh>
    <rPh sb="5" eb="7">
      <t>イチブ</t>
    </rPh>
    <rPh sb="7" eb="8">
      <t>フク</t>
    </rPh>
    <phoneticPr fontId="2"/>
  </si>
  <si>
    <t>*1 清須市 200枚含む</t>
    <rPh sb="3" eb="6">
      <t>キヨスシ</t>
    </rPh>
    <rPh sb="10" eb="11">
      <t>マイ</t>
    </rPh>
    <rPh sb="11" eb="12">
      <t>フク</t>
    </rPh>
    <phoneticPr fontId="2"/>
  </si>
  <si>
    <t>弥富市全域の場合</t>
    <rPh sb="0" eb="2">
      <t>ヤトミ</t>
    </rPh>
    <rPh sb="2" eb="3">
      <t>シ</t>
    </rPh>
    <rPh sb="3" eb="5">
      <t>ゼンイキ</t>
    </rPh>
    <rPh sb="6" eb="8">
      <t>バアイ</t>
    </rPh>
    <phoneticPr fontId="2"/>
  </si>
  <si>
    <t>愛西市一部含む</t>
    <rPh sb="0" eb="2">
      <t>アイサイ</t>
    </rPh>
    <rPh sb="2" eb="3">
      <t>シ</t>
    </rPh>
    <rPh sb="3" eb="5">
      <t>イチブ</t>
    </rPh>
    <phoneticPr fontId="2"/>
  </si>
  <si>
    <t>鷹来桃山</t>
    <rPh sb="2" eb="4">
      <t>モモヤマ</t>
    </rPh>
    <phoneticPr fontId="2"/>
  </si>
  <si>
    <t>大和三条</t>
    <rPh sb="0" eb="2">
      <t>ヤマト</t>
    </rPh>
    <rPh sb="2" eb="4">
      <t>サンジョウ</t>
    </rPh>
    <phoneticPr fontId="2"/>
  </si>
  <si>
    <t>飛島村</t>
    <rPh sb="1" eb="2">
      <t>シマ</t>
    </rPh>
    <phoneticPr fontId="2"/>
  </si>
  <si>
    <t>飛島</t>
    <phoneticPr fontId="2"/>
  </si>
  <si>
    <t>春日井宮町</t>
    <phoneticPr fontId="2"/>
  </si>
  <si>
    <t>をプラス</t>
    <phoneticPr fontId="2"/>
  </si>
  <si>
    <t>豊山町全域の場合
 北区喜惣治　150枚をプラス</t>
    <rPh sb="0" eb="2">
      <t>トヨヤマ</t>
    </rPh>
    <rPh sb="2" eb="3">
      <t>マチ</t>
    </rPh>
    <rPh sb="3" eb="5">
      <t>ゼンイキ</t>
    </rPh>
    <rPh sb="6" eb="8">
      <t>バアイ</t>
    </rPh>
    <rPh sb="10" eb="12">
      <t>キタク</t>
    </rPh>
    <rPh sb="12" eb="13">
      <t>キ</t>
    </rPh>
    <rPh sb="13" eb="14">
      <t>ソウザイ</t>
    </rPh>
    <rPh sb="14" eb="15">
      <t>ジ</t>
    </rPh>
    <rPh sb="19" eb="20">
      <t>マイ</t>
    </rPh>
    <phoneticPr fontId="2"/>
  </si>
  <si>
    <t>桃花台西</t>
    <phoneticPr fontId="2"/>
  </si>
  <si>
    <t>桃花台東</t>
    <phoneticPr fontId="2"/>
  </si>
  <si>
    <t xml:space="preserve"> </t>
    <phoneticPr fontId="2"/>
  </si>
  <si>
    <t xml:space="preserve">  </t>
    <phoneticPr fontId="2"/>
  </si>
  <si>
    <t>NＭS</t>
    <phoneticPr fontId="2"/>
  </si>
  <si>
    <t>NＭS</t>
  </si>
  <si>
    <t>NS</t>
    <phoneticPr fontId="2"/>
  </si>
  <si>
    <t>NMS</t>
    <phoneticPr fontId="2"/>
  </si>
  <si>
    <t>ＮAMS</t>
    <phoneticPr fontId="2"/>
  </si>
  <si>
    <t>ＮＭS</t>
    <phoneticPr fontId="2"/>
  </si>
  <si>
    <t>NAＭS</t>
    <phoneticPr fontId="2"/>
  </si>
  <si>
    <t>ＮMS</t>
    <phoneticPr fontId="2"/>
  </si>
  <si>
    <t>ＮＭYS</t>
    <phoneticPr fontId="2"/>
  </si>
  <si>
    <t>ＮAMＹS</t>
    <phoneticPr fontId="2"/>
  </si>
  <si>
    <t>ＮＭAS</t>
    <phoneticPr fontId="2"/>
  </si>
  <si>
    <t>ＮＡＭS</t>
    <phoneticPr fontId="2"/>
  </si>
  <si>
    <t>NM　AYS</t>
    <phoneticPr fontId="2"/>
  </si>
  <si>
    <t>NM</t>
    <phoneticPr fontId="2"/>
  </si>
  <si>
    <t>ＮA　MＩS</t>
    <phoneticPr fontId="2"/>
  </si>
  <si>
    <t>ＮA　MS</t>
    <phoneticPr fontId="2"/>
  </si>
  <si>
    <t>*1 名古屋市中川区200枚含む</t>
    <rPh sb="3" eb="7">
      <t>ナゴヤシ</t>
    </rPh>
    <rPh sb="7" eb="10">
      <t>ナカガワク</t>
    </rPh>
    <rPh sb="13" eb="14">
      <t>マイ</t>
    </rPh>
    <rPh sb="14" eb="15">
      <t>フク</t>
    </rPh>
    <phoneticPr fontId="2"/>
  </si>
  <si>
    <t xml:space="preserve">江南市全域の場合
</t>
    <rPh sb="0" eb="2">
      <t>コウナン</t>
    </rPh>
    <rPh sb="2" eb="3">
      <t>イチノミヤシ</t>
    </rPh>
    <rPh sb="3" eb="5">
      <t>ゼンイキ</t>
    </rPh>
    <rPh sb="6" eb="8">
      <t>バアイ</t>
    </rPh>
    <phoneticPr fontId="2"/>
  </si>
  <si>
    <t xml:space="preserve"> 名東区極楽300枚をプラス</t>
    <rPh sb="1" eb="4">
      <t>メイトウク</t>
    </rPh>
    <rPh sb="4" eb="6">
      <t>ゴクラク</t>
    </rPh>
    <rPh sb="9" eb="10">
      <t>マイ</t>
    </rPh>
    <phoneticPr fontId="2"/>
  </si>
  <si>
    <t>知多市</t>
    <rPh sb="0" eb="3">
      <t>チタシ</t>
    </rPh>
    <phoneticPr fontId="2"/>
  </si>
  <si>
    <t>ＮAＭS</t>
    <phoneticPr fontId="2"/>
  </si>
  <si>
    <t>NAＭ</t>
    <phoneticPr fontId="2"/>
  </si>
  <si>
    <t xml:space="preserve">稲沢市全域の場合
</t>
    <phoneticPr fontId="2"/>
  </si>
  <si>
    <t>　　　　　　　　　　　　　</t>
    <phoneticPr fontId="2"/>
  </si>
  <si>
    <t>　　          一宮市  300枚含む</t>
    <phoneticPr fontId="2"/>
  </si>
  <si>
    <t>清須市・一宮市              一部含む</t>
    <rPh sb="0" eb="3">
      <t>キヨスシ</t>
    </rPh>
    <rPh sb="4" eb="7">
      <t>イチノミヤシ</t>
    </rPh>
    <phoneticPr fontId="2"/>
  </si>
  <si>
    <t xml:space="preserve">   *1 愛西市     400枚含む</t>
    <phoneticPr fontId="2"/>
  </si>
  <si>
    <t>津島市津島西部    400枚</t>
    <rPh sb="5" eb="6">
      <t>ニシ</t>
    </rPh>
    <phoneticPr fontId="2"/>
  </si>
  <si>
    <t xml:space="preserve">　　弥富市  250枚含む
</t>
    <rPh sb="4" eb="5">
      <t>シ</t>
    </rPh>
    <rPh sb="10" eb="11">
      <t>マイ</t>
    </rPh>
    <phoneticPr fontId="2"/>
  </si>
  <si>
    <t>愛西市永和 250枚をプラス</t>
    <rPh sb="0" eb="1">
      <t>アイ</t>
    </rPh>
    <rPh sb="1" eb="2">
      <t>ニシ</t>
    </rPh>
    <rPh sb="2" eb="3">
      <t>シ</t>
    </rPh>
    <rPh sb="3" eb="4">
      <t>エイ</t>
    </rPh>
    <rPh sb="4" eb="5">
      <t>ワ</t>
    </rPh>
    <rPh sb="9" eb="10">
      <t>マイ</t>
    </rPh>
    <phoneticPr fontId="2"/>
  </si>
  <si>
    <t>NＭS</t>
    <phoneticPr fontId="2"/>
  </si>
  <si>
    <t>NＭS</t>
    <phoneticPr fontId="2"/>
  </si>
  <si>
    <t>ＮM</t>
    <phoneticPr fontId="2"/>
  </si>
  <si>
    <t>Ｎ</t>
    <phoneticPr fontId="2"/>
  </si>
  <si>
    <t>西区　平田　　　　　     200枚</t>
    <rPh sb="0" eb="2">
      <t>ニシク</t>
    </rPh>
    <phoneticPr fontId="2"/>
  </si>
  <si>
    <t>北名古屋市北名古屋  200枚</t>
    <rPh sb="0" eb="1">
      <t>キタ</t>
    </rPh>
    <rPh sb="1" eb="5">
      <t>ナゴヤシ</t>
    </rPh>
    <phoneticPr fontId="2"/>
  </si>
  <si>
    <t>丹羽郡扶桑山名  150枚をプラス</t>
    <rPh sb="3" eb="5">
      <t>フソウ</t>
    </rPh>
    <rPh sb="5" eb="6">
      <t>ヤマ</t>
    </rPh>
    <rPh sb="6" eb="7">
      <t>ナ</t>
    </rPh>
    <phoneticPr fontId="2"/>
  </si>
  <si>
    <t>小牧市小牧村中  100枚をプラス　</t>
    <rPh sb="0" eb="3">
      <t>コマキシ</t>
    </rPh>
    <rPh sb="3" eb="5">
      <t>コマキ</t>
    </rPh>
    <rPh sb="5" eb="7">
      <t>ムラナカ</t>
    </rPh>
    <rPh sb="12" eb="13">
      <t>マイ</t>
    </rPh>
    <phoneticPr fontId="2"/>
  </si>
  <si>
    <t xml:space="preserve"> 名東区梅森　   300枚をプラス</t>
    <rPh sb="1" eb="4">
      <t>メイトウク</t>
    </rPh>
    <rPh sb="4" eb="5">
      <t>ウメ</t>
    </rPh>
    <rPh sb="5" eb="6">
      <t>モリ</t>
    </rPh>
    <rPh sb="13" eb="14">
      <t>マイ</t>
    </rPh>
    <phoneticPr fontId="2"/>
  </si>
  <si>
    <t xml:space="preserve"> </t>
    <phoneticPr fontId="2"/>
  </si>
  <si>
    <t>弥富駅前</t>
    <rPh sb="2" eb="4">
      <t>エキマエ</t>
    </rPh>
    <phoneticPr fontId="2"/>
  </si>
  <si>
    <t>尾　張　地　区　全　域</t>
    <rPh sb="0" eb="1">
      <t>オ</t>
    </rPh>
    <rPh sb="2" eb="3">
      <t>チョウ</t>
    </rPh>
    <rPh sb="4" eb="5">
      <t>チ</t>
    </rPh>
    <rPh sb="6" eb="7">
      <t>ク</t>
    </rPh>
    <rPh sb="8" eb="9">
      <t>ゼン</t>
    </rPh>
    <rPh sb="10" eb="11">
      <t>イキ</t>
    </rPh>
    <phoneticPr fontId="2"/>
  </si>
  <si>
    <t>弥富中央</t>
    <rPh sb="2" eb="4">
      <t>チュウオウ</t>
    </rPh>
    <phoneticPr fontId="2"/>
  </si>
  <si>
    <t>江南中部</t>
    <rPh sb="0" eb="4">
      <t>コウナンチュウブ</t>
    </rPh>
    <phoneticPr fontId="2"/>
  </si>
  <si>
    <t>大府・共和</t>
    <rPh sb="3" eb="5">
      <t>キョウワ</t>
    </rPh>
    <phoneticPr fontId="2"/>
  </si>
  <si>
    <t xml:space="preserve">          *2 一宮市  250枚含む</t>
    <phoneticPr fontId="2"/>
  </si>
  <si>
    <t>　　蟹江町  500枚含む</t>
    <rPh sb="2" eb="4">
      <t>カニエ</t>
    </rPh>
    <rPh sb="4" eb="5">
      <t>チョウ</t>
    </rPh>
    <rPh sb="10" eb="11">
      <t>マイ</t>
    </rPh>
    <rPh sb="11" eb="12">
      <t>フク</t>
    </rPh>
    <phoneticPr fontId="2"/>
  </si>
  <si>
    <t>愛西市永和                500枚</t>
    <rPh sb="0" eb="3">
      <t>アイサイシ</t>
    </rPh>
    <rPh sb="3" eb="5">
      <t>エイワ</t>
    </rPh>
    <rPh sb="24" eb="25">
      <t>マイ</t>
    </rPh>
    <phoneticPr fontId="2"/>
  </si>
  <si>
    <t>丹羽郡柏森         500枚をプラス</t>
    <phoneticPr fontId="2"/>
  </si>
  <si>
    <t>*1 江南市    500枚
    大口町    650枚含む</t>
    <phoneticPr fontId="2"/>
  </si>
  <si>
    <t>丹羽郡柏森　　　  650枚</t>
    <rPh sb="0" eb="3">
      <t>ニワグン</t>
    </rPh>
    <rPh sb="3" eb="4">
      <t>カシワ</t>
    </rPh>
    <rPh sb="4" eb="5">
      <t>モリ</t>
    </rPh>
    <rPh sb="13" eb="14">
      <t>マイ</t>
    </rPh>
    <phoneticPr fontId="2"/>
  </si>
  <si>
    <t>*2　守山区  　50枚含む</t>
    <rPh sb="3" eb="6">
      <t>モリヤマク</t>
    </rPh>
    <rPh sb="10" eb="12">
      <t>９００マイ</t>
    </rPh>
    <rPh sb="12" eb="13">
      <t>フク</t>
    </rPh>
    <phoneticPr fontId="2"/>
  </si>
  <si>
    <t>名古屋市中川区戸田50枚をプラス</t>
    <rPh sb="0" eb="4">
      <t>ナゴヤシ</t>
    </rPh>
    <rPh sb="4" eb="7">
      <t>ナカガワク</t>
    </rPh>
    <rPh sb="7" eb="9">
      <t>トダ</t>
    </rPh>
    <rPh sb="11" eb="12">
      <t>マイ</t>
    </rPh>
    <phoneticPr fontId="2"/>
  </si>
  <si>
    <t>折込日</t>
    <rPh sb="0" eb="3">
      <t>オリコミビ</t>
    </rPh>
    <phoneticPr fontId="2"/>
  </si>
  <si>
    <t>稲沢平和</t>
    <rPh sb="0" eb="2">
      <t>イナザワ</t>
    </rPh>
    <rPh sb="2" eb="4">
      <t>ヘイワ</t>
    </rPh>
    <phoneticPr fontId="2"/>
  </si>
  <si>
    <t>稲沢東部</t>
    <rPh sb="2" eb="4">
      <t>トウブ</t>
    </rPh>
    <phoneticPr fontId="2"/>
  </si>
  <si>
    <t>サイズ</t>
  </si>
  <si>
    <t>NMS</t>
  </si>
  <si>
    <t>平和</t>
  </si>
  <si>
    <t>祖父江南部</t>
  </si>
  <si>
    <t>稲沢千代田</t>
  </si>
  <si>
    <t>稲沢高御堂</t>
  </si>
  <si>
    <t>NS</t>
  </si>
  <si>
    <t>合計</t>
    <rPh sb="0" eb="2">
      <t>ゴウケイ</t>
    </rPh>
    <phoneticPr fontId="2"/>
  </si>
  <si>
    <t xml:space="preserve">          *3 愛西市  450枚含む</t>
    <phoneticPr fontId="2"/>
  </si>
  <si>
    <t>稲沢市祖父江南部 450枚</t>
    <rPh sb="0" eb="2">
      <t>イナザワ</t>
    </rPh>
    <rPh sb="3" eb="6">
      <t>ソブエ</t>
    </rPh>
    <rPh sb="6" eb="7">
      <t>ミナミ</t>
    </rPh>
    <phoneticPr fontId="2"/>
  </si>
  <si>
    <t>瀬戸東</t>
    <rPh sb="0" eb="2">
      <t>セト</t>
    </rPh>
    <rPh sb="2" eb="3">
      <t>ヒガシ</t>
    </rPh>
    <phoneticPr fontId="2"/>
  </si>
  <si>
    <t>ＮAＭ</t>
    <phoneticPr fontId="2"/>
  </si>
  <si>
    <t>戸塚西御堂</t>
    <rPh sb="2" eb="3">
      <t>ニシ</t>
    </rPh>
    <rPh sb="3" eb="5">
      <t>ミドウ</t>
    </rPh>
    <phoneticPr fontId="2"/>
  </si>
  <si>
    <t>一宮尾西</t>
    <rPh sb="0" eb="2">
      <t>イチミヤ</t>
    </rPh>
    <phoneticPr fontId="2"/>
  </si>
  <si>
    <t>豊浜</t>
    <rPh sb="0" eb="1">
      <t>ユタカ</t>
    </rPh>
    <rPh sb="1" eb="2">
      <t>ハマ</t>
    </rPh>
    <phoneticPr fontId="2"/>
  </si>
  <si>
    <t>愛西市永和   1,300枚をプラス</t>
    <rPh sb="0" eb="1">
      <t>アイ</t>
    </rPh>
    <rPh sb="1" eb="2">
      <t>サイ</t>
    </rPh>
    <rPh sb="2" eb="3">
      <t>シ</t>
    </rPh>
    <phoneticPr fontId="2"/>
  </si>
  <si>
    <t xml:space="preserve">   *3 あま市       400枚含む</t>
    <rPh sb="8" eb="9">
      <t>シ</t>
    </rPh>
    <phoneticPr fontId="2"/>
  </si>
  <si>
    <t>*1 津島市1,300枚含む</t>
    <phoneticPr fontId="2"/>
  </si>
  <si>
    <t>あま市全域の場合
津島市青塚         400枚　　　　　　　　　　　　　　清須市あま清洲 1,000枚をプラス</t>
    <rPh sb="2" eb="3">
      <t>シ</t>
    </rPh>
    <rPh sb="41" eb="44">
      <t>キヨスシ</t>
    </rPh>
    <rPh sb="46" eb="48">
      <t>キヨス</t>
    </rPh>
    <rPh sb="54" eb="55">
      <t>マイ</t>
    </rPh>
    <phoneticPr fontId="2"/>
  </si>
  <si>
    <t>*2あま市  1,000枚含む</t>
    <rPh sb="4" eb="5">
      <t>シ</t>
    </rPh>
    <rPh sb="12" eb="13">
      <t>マイ</t>
    </rPh>
    <rPh sb="13" eb="14">
      <t>フク</t>
    </rPh>
    <phoneticPr fontId="2"/>
  </si>
  <si>
    <t xml:space="preserve"> 守山区大森　1,650枚</t>
    <phoneticPr fontId="2"/>
  </si>
  <si>
    <t xml:space="preserve"> 天白区梅が丘　500枚をプラス</t>
    <rPh sb="1" eb="4">
      <t>テンパクク</t>
    </rPh>
    <rPh sb="4" eb="5">
      <t>ウメ</t>
    </rPh>
    <rPh sb="6" eb="7">
      <t>オカ</t>
    </rPh>
    <rPh sb="11" eb="12">
      <t>マイ</t>
    </rPh>
    <phoneticPr fontId="2"/>
  </si>
  <si>
    <t>令和7年（6月１日以降）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イコウ</t>
    </rPh>
    <phoneticPr fontId="2"/>
  </si>
  <si>
    <t xml:space="preserve">一宮市全域の場合
江南市加納馬場　550枚
稲沢市稲沢下津  300枚
稲沢市下津北部　250枚
            　　をプラス
</t>
    <rPh sb="0" eb="3">
      <t>イチノミヤシ</t>
    </rPh>
    <rPh sb="3" eb="5">
      <t>ゼンイキ</t>
    </rPh>
    <rPh sb="6" eb="8">
      <t>バアイ</t>
    </rPh>
    <rPh sb="9" eb="12">
      <t>コウナンシ</t>
    </rPh>
    <rPh sb="12" eb="14">
      <t>カノウ</t>
    </rPh>
    <rPh sb="14" eb="16">
      <t>ババ</t>
    </rPh>
    <rPh sb="20" eb="21">
      <t>マイ</t>
    </rPh>
    <rPh sb="22" eb="25">
      <t>イナザワシ</t>
    </rPh>
    <rPh sb="25" eb="27">
      <t>イナザワ</t>
    </rPh>
    <rPh sb="27" eb="29">
      <t>シモツ</t>
    </rPh>
    <rPh sb="34" eb="35">
      <t>マイ</t>
    </rPh>
    <rPh sb="36" eb="39">
      <t>イナザワシ</t>
    </rPh>
    <rPh sb="39" eb="41">
      <t>シモツ</t>
    </rPh>
    <rPh sb="41" eb="42">
      <t>キタ</t>
    </rPh>
    <rPh sb="42" eb="43">
      <t>ブ</t>
    </rPh>
    <rPh sb="47" eb="48">
      <t>マイ</t>
    </rPh>
    <phoneticPr fontId="3"/>
  </si>
  <si>
    <t xml:space="preserve">清須市清須北部   700枚をプラス　　
</t>
    <phoneticPr fontId="2"/>
  </si>
  <si>
    <t xml:space="preserve">          *1 清須市  650枚</t>
    <phoneticPr fontId="2"/>
  </si>
  <si>
    <t xml:space="preserve">   *2 愛西市   1,900枚含む</t>
    <rPh sb="17" eb="18">
      <t>マイ</t>
    </rPh>
    <rPh sb="18" eb="19">
      <t>フク</t>
    </rPh>
    <phoneticPr fontId="2"/>
  </si>
  <si>
    <t>津島市津島北部 1,900枚</t>
    <rPh sb="5" eb="6">
      <t>キタ</t>
    </rPh>
    <phoneticPr fontId="2"/>
  </si>
  <si>
    <t>稲沢市　稲沢下津   　 650枚</t>
    <rPh sb="0" eb="3">
      <t>イナザワシ</t>
    </rPh>
    <rPh sb="4" eb="6">
      <t>イナザワ</t>
    </rPh>
    <rPh sb="6" eb="7">
      <t>シタ</t>
    </rPh>
    <rPh sb="7" eb="8">
      <t>ツ</t>
    </rPh>
    <rPh sb="16" eb="17">
      <t>マイ</t>
    </rPh>
    <phoneticPr fontId="2"/>
  </si>
  <si>
    <t>*1稲沢市  700枚含む</t>
    <rPh sb="2" eb="4">
      <t>イナザワ</t>
    </rPh>
    <rPh sb="4" eb="5">
      <t>シ</t>
    </rPh>
    <rPh sb="10" eb="11">
      <t>マイ</t>
    </rPh>
    <rPh sb="11" eb="12">
      <t>フク</t>
    </rPh>
    <phoneticPr fontId="2"/>
  </si>
  <si>
    <t>*1 一宮市    550枚
    岩倉市    100枚含む</t>
    <rPh sb="3" eb="6">
      <t>イチノミヤシ</t>
    </rPh>
    <rPh sb="13" eb="14">
      <t>マイ</t>
    </rPh>
    <rPh sb="19" eb="21">
      <t>イワクラシ</t>
    </rPh>
    <rPh sb="21" eb="22">
      <t>シ</t>
    </rPh>
    <rPh sb="29" eb="30">
      <t>マイ</t>
    </rPh>
    <rPh sb="30" eb="31">
      <t>フク</t>
    </rPh>
    <phoneticPr fontId="2"/>
  </si>
  <si>
    <t xml:space="preserve"> 名東区森孝　　200枚</t>
    <phoneticPr fontId="2"/>
  </si>
  <si>
    <t>*1　守山区  1,200枚含む</t>
    <phoneticPr fontId="2"/>
  </si>
  <si>
    <t>*1 阿久比町 400枚含む</t>
    <phoneticPr fontId="2"/>
  </si>
  <si>
    <t>阿久比町全域の場合
東ヶ丘 400枚をプラス</t>
    <phoneticPr fontId="2"/>
  </si>
  <si>
    <t>NSM</t>
    <phoneticPr fontId="2"/>
  </si>
  <si>
    <t>弥富北部（旧佐屋町）　　　　　　　　　　　　※弥富市参照　　　　　　　　　　　　　　　　　　　津島（旧立田村・八開村）　　　　　　　　　　　　　　　　※津島市参照</t>
    <rPh sb="0" eb="2">
      <t>ヤトミ</t>
    </rPh>
    <rPh sb="2" eb="4">
      <t>ホクブ</t>
    </rPh>
    <rPh sb="5" eb="6">
      <t>キュウ</t>
    </rPh>
    <rPh sb="6" eb="7">
      <t>サ</t>
    </rPh>
    <rPh sb="7" eb="8">
      <t>ヤ</t>
    </rPh>
    <rPh sb="8" eb="9">
      <t>マチ</t>
    </rPh>
    <rPh sb="23" eb="25">
      <t>ヤトミ</t>
    </rPh>
    <rPh sb="25" eb="26">
      <t>シ</t>
    </rPh>
    <rPh sb="26" eb="28">
      <t>サンショウ</t>
    </rPh>
    <rPh sb="47" eb="49">
      <t>ツシマ</t>
    </rPh>
    <rPh sb="50" eb="51">
      <t>キュウ</t>
    </rPh>
    <rPh sb="51" eb="53">
      <t>タツタ</t>
    </rPh>
    <rPh sb="53" eb="54">
      <t>ムラ</t>
    </rPh>
    <rPh sb="55" eb="57">
      <t>ハチカイ</t>
    </rPh>
    <rPh sb="57" eb="58">
      <t>ムラ</t>
    </rPh>
    <rPh sb="76" eb="79">
      <t>ツシマシ</t>
    </rPh>
    <rPh sb="79" eb="81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</si>
</sst>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\-#,##0;"/>
    <numFmt numFmtId="177" formatCode="m&quot;月&quot;d&quot;日&quot;\(aaa\)"/>
    <numFmt numFmtId="178" formatCode="0_);[Red]\(0\)"/>
    <numFmt numFmtId="179" formatCode="yyyy&quot;年&quot;m&quot;月&quot;;@"/>
    <numFmt numFmtId="180" formatCode="[$-F800]dddd\,\ mmmm\ dd\,\ yyyy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5.5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Century"/>
      <family val="1"/>
    </font>
    <font>
      <b/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</font>
    <font>
      <sz val="8.6"/>
      <name val="ＭＳ Ｐゴシック"/>
      <family val="3"/>
      <charset val="128"/>
    </font>
    <font>
      <sz val="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8">
    <xf numFmtId="0" fontId="0" fillId="0" borderId="0" xfId="0"/>
    <xf numFmtId="176" fontId="18" fillId="0" borderId="10" xfId="1" applyNumberFormat="1" applyFont="1" applyBorder="1" applyAlignment="1" applyProtection="1">
      <alignment horizontal="center" vertical="center"/>
      <protection locked="0"/>
    </xf>
    <xf numFmtId="176" fontId="0" fillId="0" borderId="45" xfId="1" applyNumberFormat="1" applyFont="1" applyBorder="1" applyAlignment="1" applyProtection="1">
      <alignment vertical="center"/>
      <protection locked="0"/>
    </xf>
    <xf numFmtId="176" fontId="0" fillId="0" borderId="39" xfId="1" applyNumberFormat="1" applyFont="1" applyBorder="1" applyAlignment="1" applyProtection="1">
      <alignment vertical="center"/>
      <protection locked="0"/>
    </xf>
    <xf numFmtId="176" fontId="14" fillId="0" borderId="39" xfId="1" applyNumberFormat="1" applyFont="1" applyFill="1" applyBorder="1" applyAlignment="1" applyProtection="1">
      <alignment vertical="center"/>
      <protection locked="0"/>
    </xf>
    <xf numFmtId="176" fontId="0" fillId="0" borderId="39" xfId="1" applyNumberFormat="1" applyFont="1" applyFill="1" applyBorder="1" applyAlignment="1" applyProtection="1">
      <alignment vertical="center"/>
      <protection locked="0"/>
    </xf>
    <xf numFmtId="176" fontId="7" fillId="0" borderId="45" xfId="1" applyNumberFormat="1" applyFont="1" applyBorder="1" applyAlignment="1" applyProtection="1">
      <alignment vertical="center" shrinkToFit="1"/>
      <protection locked="0"/>
    </xf>
    <xf numFmtId="176" fontId="7" fillId="0" borderId="39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vertical="center"/>
    </xf>
    <xf numFmtId="176" fontId="7" fillId="0" borderId="41" xfId="1" applyNumberFormat="1" applyFont="1" applyBorder="1" applyAlignment="1" applyProtection="1">
      <alignment vertical="center" shrinkToFit="1"/>
    </xf>
    <xf numFmtId="176" fontId="0" fillId="0" borderId="50" xfId="1" applyNumberFormat="1" applyFont="1" applyBorder="1" applyAlignment="1" applyProtection="1">
      <alignment vertical="center"/>
      <protection locked="0"/>
    </xf>
    <xf numFmtId="176" fontId="7" fillId="0" borderId="50" xfId="1" applyNumberFormat="1" applyFont="1" applyBorder="1" applyAlignment="1" applyProtection="1">
      <alignment vertical="center" shrinkToFit="1"/>
      <protection locked="0"/>
    </xf>
    <xf numFmtId="176" fontId="0" fillId="0" borderId="47" xfId="1" applyNumberFormat="1" applyFont="1" applyBorder="1" applyAlignment="1" applyProtection="1">
      <alignment vertical="center"/>
      <protection locked="0"/>
    </xf>
    <xf numFmtId="176" fontId="0" fillId="0" borderId="40" xfId="1" applyNumberFormat="1" applyFont="1" applyBorder="1" applyAlignment="1" applyProtection="1">
      <alignment vertical="center"/>
      <protection locked="0"/>
    </xf>
    <xf numFmtId="176" fontId="0" fillId="0" borderId="46" xfId="1" applyNumberFormat="1" applyFont="1" applyBorder="1" applyAlignment="1" applyProtection="1">
      <alignment vertical="center"/>
      <protection locked="0"/>
    </xf>
    <xf numFmtId="176" fontId="7" fillId="0" borderId="46" xfId="1" applyNumberFormat="1" applyFont="1" applyBorder="1" applyAlignment="1" applyProtection="1">
      <alignment vertical="center" shrinkToFit="1"/>
      <protection locked="0"/>
    </xf>
    <xf numFmtId="176" fontId="7" fillId="0" borderId="40" xfId="1" applyNumberFormat="1" applyFont="1" applyBorder="1" applyAlignment="1" applyProtection="1">
      <alignment vertical="center" shrinkToFit="1"/>
      <protection locked="0"/>
    </xf>
    <xf numFmtId="176" fontId="7" fillId="0" borderId="47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vertical="center" shrinkToFit="1"/>
      <protection locked="0"/>
    </xf>
    <xf numFmtId="176" fontId="14" fillId="0" borderId="45" xfId="1" applyNumberFormat="1" applyFont="1" applyBorder="1" applyAlignment="1" applyProtection="1">
      <alignment vertical="center"/>
      <protection locked="0"/>
    </xf>
    <xf numFmtId="176" fontId="14" fillId="0" borderId="39" xfId="1" applyNumberFormat="1" applyFont="1" applyBorder="1" applyAlignment="1" applyProtection="1">
      <alignment vertical="center"/>
      <protection locked="0"/>
    </xf>
    <xf numFmtId="176" fontId="14" fillId="0" borderId="45" xfId="1" applyNumberFormat="1" applyFont="1" applyFill="1" applyBorder="1" applyAlignment="1" applyProtection="1">
      <alignment vertical="center"/>
      <protection locked="0"/>
    </xf>
    <xf numFmtId="176" fontId="7" fillId="0" borderId="45" xfId="1" applyNumberFormat="1" applyFont="1" applyFill="1" applyBorder="1" applyAlignment="1" applyProtection="1">
      <alignment vertical="center" shrinkToFit="1"/>
      <protection locked="0"/>
    </xf>
    <xf numFmtId="176" fontId="7" fillId="0" borderId="39" xfId="1" applyNumberFormat="1" applyFont="1" applyFill="1" applyBorder="1" applyAlignment="1" applyProtection="1">
      <alignment vertical="center" shrinkToFit="1"/>
      <protection locked="0"/>
    </xf>
    <xf numFmtId="176" fontId="7" fillId="0" borderId="45" xfId="1" applyNumberFormat="1" applyFont="1" applyBorder="1" applyAlignment="1" applyProtection="1">
      <alignment vertical="center"/>
      <protection locked="0"/>
    </xf>
    <xf numFmtId="176" fontId="7" fillId="0" borderId="39" xfId="1" applyNumberFormat="1" applyFont="1" applyBorder="1" applyAlignment="1" applyProtection="1">
      <alignment vertical="center"/>
      <protection locked="0"/>
    </xf>
    <xf numFmtId="176" fontId="7" fillId="0" borderId="47" xfId="1" applyNumberFormat="1" applyFont="1" applyBorder="1" applyAlignment="1" applyProtection="1">
      <alignment vertical="center"/>
      <protection locked="0"/>
    </xf>
    <xf numFmtId="176" fontId="14" fillId="0" borderId="40" xfId="1" applyNumberFormat="1" applyFont="1" applyBorder="1" applyAlignment="1" applyProtection="1">
      <alignment vertical="center"/>
      <protection locked="0"/>
    </xf>
    <xf numFmtId="176" fontId="14" fillId="0" borderId="47" xfId="1" applyNumberFormat="1" applyFont="1" applyBorder="1" applyAlignment="1" applyProtection="1">
      <alignment vertical="center"/>
      <protection locked="0"/>
    </xf>
    <xf numFmtId="176" fontId="14" fillId="0" borderId="46" xfId="1" applyNumberFormat="1" applyFont="1" applyBorder="1" applyAlignment="1" applyProtection="1">
      <alignment vertical="center"/>
      <protection locked="0"/>
    </xf>
    <xf numFmtId="176" fontId="7" fillId="0" borderId="46" xfId="1" applyNumberFormat="1" applyFont="1" applyBorder="1" applyAlignment="1" applyProtection="1">
      <alignment horizontal="right" vertical="center"/>
      <protection locked="0"/>
    </xf>
    <xf numFmtId="176" fontId="7" fillId="0" borderId="39" xfId="1" applyNumberFormat="1" applyFont="1" applyBorder="1" applyAlignment="1" applyProtection="1">
      <alignment horizontal="right" vertical="center"/>
      <protection locked="0"/>
    </xf>
    <xf numFmtId="176" fontId="0" fillId="0" borderId="45" xfId="1" applyNumberFormat="1" applyFont="1" applyFill="1" applyBorder="1" applyAlignment="1" applyProtection="1">
      <alignment vertical="center"/>
      <protection locked="0"/>
    </xf>
    <xf numFmtId="176" fontId="7" fillId="0" borderId="18" xfId="1" applyNumberFormat="1" applyFont="1" applyFill="1" applyBorder="1" applyAlignment="1" applyProtection="1">
      <alignment horizontal="right" vertical="center"/>
      <protection locked="0"/>
    </xf>
    <xf numFmtId="176" fontId="7" fillId="0" borderId="21" xfId="1" applyNumberFormat="1" applyFont="1" applyFill="1" applyBorder="1" applyAlignment="1" applyProtection="1">
      <alignment vertical="center"/>
      <protection locked="0"/>
    </xf>
    <xf numFmtId="176" fontId="7" fillId="0" borderId="39" xfId="1" applyNumberFormat="1" applyFont="1" applyFill="1" applyBorder="1" applyAlignment="1" applyProtection="1">
      <alignment vertical="center"/>
      <protection locked="0"/>
    </xf>
    <xf numFmtId="176" fontId="0" fillId="0" borderId="44" xfId="1" applyNumberFormat="1" applyFont="1" applyBorder="1" applyAlignment="1" applyProtection="1">
      <alignment vertical="center"/>
      <protection locked="0"/>
    </xf>
    <xf numFmtId="176" fontId="7" fillId="0" borderId="44" xfId="1" applyNumberFormat="1" applyFont="1" applyBorder="1" applyAlignment="1" applyProtection="1">
      <alignment vertical="center" shrinkToFit="1"/>
      <protection locked="0"/>
    </xf>
    <xf numFmtId="0" fontId="7" fillId="0" borderId="45" xfId="1" applyNumberFormat="1" applyFont="1" applyBorder="1" applyAlignment="1" applyProtection="1">
      <alignment vertical="center" shrinkToFit="1"/>
      <protection locked="0"/>
    </xf>
    <xf numFmtId="0" fontId="7" fillId="0" borderId="44" xfId="1" applyNumberFormat="1" applyFont="1" applyBorder="1" applyAlignment="1" applyProtection="1">
      <alignment vertical="center" shrinkToFit="1"/>
      <protection locked="0"/>
    </xf>
    <xf numFmtId="0" fontId="7" fillId="0" borderId="39" xfId="1" applyNumberFormat="1" applyFont="1" applyBorder="1" applyAlignment="1" applyProtection="1">
      <alignment vertical="center" shrinkToFit="1"/>
      <protection locked="0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176" fontId="0" fillId="0" borderId="0" xfId="1" applyNumberFormat="1" applyFont="1" applyBorder="1" applyProtection="1">
      <protection locked="0"/>
    </xf>
    <xf numFmtId="176" fontId="18" fillId="0" borderId="0" xfId="1" applyNumberFormat="1" applyFont="1" applyAlignment="1" applyProtection="1">
      <alignment horizontal="center" vertical="center"/>
      <protection locked="0"/>
    </xf>
    <xf numFmtId="176" fontId="0" fillId="0" borderId="0" xfId="1" applyNumberFormat="1" applyFont="1" applyProtection="1">
      <protection locked="0"/>
    </xf>
    <xf numFmtId="177" fontId="3" fillId="0" borderId="3" xfId="1" applyNumberFormat="1" applyFont="1" applyBorder="1" applyAlignment="1" applyProtection="1">
      <alignment vertical="top"/>
      <protection locked="0"/>
    </xf>
    <xf numFmtId="176" fontId="19" fillId="0" borderId="0" xfId="1" applyNumberFormat="1" applyFont="1" applyFill="1" applyBorder="1" applyAlignment="1" applyProtection="1">
      <alignment vertical="center"/>
      <protection locked="0"/>
    </xf>
    <xf numFmtId="176" fontId="18" fillId="0" borderId="0" xfId="1" applyNumberFormat="1" applyFont="1" applyFill="1" applyAlignment="1" applyProtection="1">
      <alignment horizontal="center" vertical="center"/>
      <protection locked="0"/>
    </xf>
    <xf numFmtId="176" fontId="14" fillId="0" borderId="4" xfId="1" applyNumberFormat="1" applyFont="1" applyFill="1" applyBorder="1" applyAlignment="1" applyProtection="1">
      <alignment horizontal="center" vertical="center"/>
      <protection locked="0"/>
    </xf>
    <xf numFmtId="176" fontId="18" fillId="0" borderId="0" xfId="1" applyNumberFormat="1" applyFont="1" applyFill="1" applyBorder="1" applyAlignment="1" applyProtection="1">
      <alignment horizontal="center" vertical="center"/>
      <protection locked="0"/>
    </xf>
    <xf numFmtId="176" fontId="7" fillId="0" borderId="7" xfId="1" applyNumberFormat="1" applyFont="1" applyFill="1" applyBorder="1" applyAlignment="1" applyProtection="1">
      <alignment vertical="center"/>
      <protection locked="0"/>
    </xf>
    <xf numFmtId="176" fontId="3" fillId="0" borderId="53" xfId="1" applyNumberFormat="1" applyFont="1" applyFill="1" applyBorder="1" applyAlignment="1" applyProtection="1">
      <alignment vertical="center"/>
      <protection locked="0"/>
    </xf>
    <xf numFmtId="176" fontId="14" fillId="0" borderId="8" xfId="1" applyNumberFormat="1" applyFont="1" applyFill="1" applyBorder="1" applyAlignment="1" applyProtection="1">
      <alignment horizontal="center" vertical="center"/>
      <protection locked="0"/>
    </xf>
    <xf numFmtId="176" fontId="3" fillId="0" borderId="54" xfId="1" applyNumberFormat="1" applyFont="1" applyFill="1" applyBorder="1" applyAlignment="1" applyProtection="1">
      <alignment vertical="center"/>
      <protection locked="0"/>
    </xf>
    <xf numFmtId="176" fontId="14" fillId="0" borderId="10" xfId="1" applyNumberFormat="1" applyFont="1" applyFill="1" applyBorder="1" applyAlignment="1" applyProtection="1">
      <alignment horizontal="center" vertical="center"/>
      <protection locked="0"/>
    </xf>
    <xf numFmtId="176" fontId="7" fillId="0" borderId="3" xfId="1" applyNumberFormat="1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Fill="1" applyAlignment="1" applyProtection="1">
      <alignment horizontal="center" vertical="center"/>
      <protection locked="0"/>
    </xf>
    <xf numFmtId="177" fontId="3" fillId="0" borderId="1" xfId="1" applyNumberFormat="1" applyFont="1" applyBorder="1" applyAlignment="1" applyProtection="1">
      <alignment vertical="top"/>
    </xf>
    <xf numFmtId="176" fontId="3" fillId="0" borderId="49" xfId="1" applyNumberFormat="1" applyFont="1" applyBorder="1" applyAlignment="1" applyProtection="1">
      <alignment horizontal="left" vertical="top"/>
    </xf>
    <xf numFmtId="176" fontId="3" fillId="0" borderId="2" xfId="1" applyNumberFormat="1" applyFont="1" applyBorder="1" applyAlignment="1" applyProtection="1">
      <alignment vertical="top" shrinkToFit="1"/>
    </xf>
    <xf numFmtId="176" fontId="19" fillId="0" borderId="59" xfId="1" applyNumberFormat="1" applyFont="1" applyBorder="1" applyAlignment="1" applyProtection="1"/>
    <xf numFmtId="176" fontId="14" fillId="0" borderId="4" xfId="1" applyNumberFormat="1" applyFont="1" applyFill="1" applyBorder="1" applyAlignment="1" applyProtection="1">
      <alignment horizontal="center" vertical="center"/>
    </xf>
    <xf numFmtId="176" fontId="14" fillId="0" borderId="2" xfId="1" applyNumberFormat="1" applyFont="1" applyFill="1" applyBorder="1" applyAlignment="1" applyProtection="1">
      <alignment horizontal="center" vertical="center"/>
    </xf>
    <xf numFmtId="176" fontId="7" fillId="0" borderId="38" xfId="1" applyNumberFormat="1" applyFont="1" applyFill="1" applyBorder="1" applyAlignment="1" applyProtection="1">
      <alignment horizontal="distributed" vertical="center"/>
    </xf>
    <xf numFmtId="176" fontId="7" fillId="0" borderId="19" xfId="1" applyNumberFormat="1" applyFont="1" applyFill="1" applyBorder="1" applyAlignment="1" applyProtection="1">
      <alignment horizontal="distributed" vertical="center"/>
    </xf>
    <xf numFmtId="176" fontId="16" fillId="0" borderId="19" xfId="1" applyNumberFormat="1" applyFont="1" applyFill="1" applyBorder="1" applyAlignment="1" applyProtection="1">
      <alignment horizontal="distributed" vertical="center"/>
    </xf>
    <xf numFmtId="176" fontId="7" fillId="0" borderId="43" xfId="1" applyNumberFormat="1" applyFont="1" applyFill="1" applyBorder="1" applyAlignment="1" applyProtection="1">
      <alignment horizontal="distributed" vertical="center"/>
    </xf>
    <xf numFmtId="180" fontId="16" fillId="0" borderId="0" xfId="1" applyNumberFormat="1" applyFont="1" applyFill="1" applyAlignment="1" applyProtection="1">
      <alignment horizontal="left" vertical="center"/>
    </xf>
    <xf numFmtId="176" fontId="3" fillId="0" borderId="52" xfId="1" applyNumberFormat="1" applyFont="1" applyBorder="1" applyAlignment="1" applyProtection="1">
      <alignment horizontal="right" vertical="center"/>
    </xf>
    <xf numFmtId="176" fontId="7" fillId="0" borderId="5" xfId="1" applyNumberFormat="1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vertical="center"/>
    </xf>
    <xf numFmtId="176" fontId="3" fillId="0" borderId="56" xfId="1" applyNumberFormat="1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vertical="center"/>
    </xf>
    <xf numFmtId="176" fontId="3" fillId="0" borderId="53" xfId="1" applyNumberFormat="1" applyFont="1" applyBorder="1" applyAlignment="1" applyProtection="1">
      <alignment horizontal="right"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39" xfId="1" applyNumberFormat="1" applyFont="1" applyFill="1" applyBorder="1" applyAlignment="1" applyProtection="1">
      <alignment vertical="center"/>
    </xf>
    <xf numFmtId="176" fontId="3" fillId="0" borderId="53" xfId="1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vertical="center"/>
    </xf>
    <xf numFmtId="176" fontId="3" fillId="0" borderId="54" xfId="1" applyNumberFormat="1" applyFont="1" applyBorder="1" applyAlignment="1" applyProtection="1">
      <alignment horizontal="right" vertical="center"/>
    </xf>
    <xf numFmtId="176" fontId="7" fillId="0" borderId="9" xfId="1" applyNumberFormat="1" applyFont="1" applyFill="1" applyBorder="1" applyAlignment="1" applyProtection="1">
      <alignment vertical="center"/>
    </xf>
    <xf numFmtId="176" fontId="7" fillId="0" borderId="50" xfId="1" applyNumberFormat="1" applyFont="1" applyFill="1" applyBorder="1" applyAlignment="1" applyProtection="1">
      <alignment vertical="center"/>
    </xf>
    <xf numFmtId="176" fontId="3" fillId="0" borderId="54" xfId="1" applyNumberFormat="1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horizontal="right" vertical="center"/>
    </xf>
    <xf numFmtId="176" fontId="7" fillId="0" borderId="51" xfId="1" applyNumberFormat="1" applyFont="1" applyFill="1" applyBorder="1" applyAlignment="1" applyProtection="1">
      <alignment vertical="center"/>
    </xf>
    <xf numFmtId="176" fontId="7" fillId="0" borderId="41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19" fillId="0" borderId="12" xfId="1" applyNumberFormat="1" applyFont="1" applyBorder="1" applyAlignment="1" applyProtection="1">
      <protection locked="0"/>
    </xf>
    <xf numFmtId="176" fontId="3" fillId="0" borderId="30" xfId="1" applyNumberFormat="1" applyFont="1" applyBorder="1" applyAlignment="1" applyProtection="1">
      <alignment vertical="top"/>
      <protection locked="0"/>
    </xf>
    <xf numFmtId="176" fontId="3" fillId="0" borderId="13" xfId="1" applyNumberFormat="1" applyFont="1" applyBorder="1" applyAlignment="1" applyProtection="1">
      <alignment vertical="top"/>
      <protection locked="0"/>
    </xf>
    <xf numFmtId="176" fontId="0" fillId="0" borderId="3" xfId="1" applyNumberFormat="1" applyFont="1" applyBorder="1" applyProtection="1">
      <protection locked="0"/>
    </xf>
    <xf numFmtId="176" fontId="0" fillId="0" borderId="12" xfId="1" applyNumberFormat="1" applyFont="1" applyBorder="1" applyAlignment="1" applyProtection="1">
      <protection locked="0"/>
    </xf>
    <xf numFmtId="176" fontId="22" fillId="0" borderId="0" xfId="1" applyNumberFormat="1" applyFont="1" applyProtection="1">
      <protection locked="0"/>
    </xf>
    <xf numFmtId="176" fontId="4" fillId="0" borderId="0" xfId="1" applyNumberFormat="1" applyFont="1" applyAlignment="1" applyProtection="1">
      <alignment horizontal="left" vertical="center"/>
      <protection locked="0"/>
    </xf>
    <xf numFmtId="176" fontId="24" fillId="0" borderId="0" xfId="1" applyNumberFormat="1" applyFont="1" applyAlignment="1" applyProtection="1">
      <alignment horizontal="left" vertical="center"/>
      <protection locked="0"/>
    </xf>
    <xf numFmtId="176" fontId="24" fillId="0" borderId="0" xfId="1" applyNumberFormat="1" applyFont="1" applyAlignment="1" applyProtection="1">
      <alignment horizontal="left" vertical="center" shrinkToFit="1"/>
      <protection locked="0"/>
    </xf>
    <xf numFmtId="176" fontId="0" fillId="0" borderId="0" xfId="1" applyNumberFormat="1" applyFont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shrinkToFit="1"/>
      <protection locked="0"/>
    </xf>
    <xf numFmtId="176" fontId="14" fillId="0" borderId="12" xfId="1" applyNumberFormat="1" applyFont="1" applyFill="1" applyBorder="1" applyAlignment="1" applyProtection="1">
      <alignment horizontal="center" vertical="center"/>
      <protection locked="0"/>
    </xf>
    <xf numFmtId="176" fontId="3" fillId="0" borderId="41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applyNumberFormat="1" applyFont="1" applyProtection="1">
      <protection locked="0"/>
    </xf>
    <xf numFmtId="176" fontId="7" fillId="0" borderId="15" xfId="1" applyNumberFormat="1" applyFont="1" applyBorder="1" applyProtection="1">
      <protection locked="0"/>
    </xf>
    <xf numFmtId="176" fontId="22" fillId="0" borderId="15" xfId="1" applyNumberFormat="1" applyFont="1" applyBorder="1" applyProtection="1">
      <protection locked="0"/>
    </xf>
    <xf numFmtId="176" fontId="7" fillId="0" borderId="16" xfId="1" applyNumberFormat="1" applyFont="1" applyBorder="1" applyAlignment="1" applyProtection="1">
      <alignment horizontal="distributed" vertical="center"/>
      <protection locked="0"/>
    </xf>
    <xf numFmtId="176" fontId="7" fillId="0" borderId="18" xfId="1" applyNumberFormat="1" applyFont="1" applyBorder="1" applyAlignment="1" applyProtection="1">
      <alignment horizontal="right" vertical="center"/>
      <protection locked="0"/>
    </xf>
    <xf numFmtId="176" fontId="7" fillId="0" borderId="16" xfId="1" applyNumberFormat="1" applyFont="1" applyBorder="1" applyAlignment="1" applyProtection="1">
      <alignment vertical="center"/>
      <protection locked="0"/>
    </xf>
    <xf numFmtId="176" fontId="5" fillId="0" borderId="16" xfId="1" applyNumberFormat="1" applyFont="1" applyBorder="1" applyAlignment="1" applyProtection="1">
      <alignment vertical="center"/>
      <protection locked="0"/>
    </xf>
    <xf numFmtId="176" fontId="3" fillId="0" borderId="16" xfId="1" applyNumberFormat="1" applyFont="1" applyBorder="1" applyAlignment="1" applyProtection="1">
      <alignment horizontal="distributed" vertical="center"/>
      <protection locked="0"/>
    </xf>
    <xf numFmtId="176" fontId="17" fillId="0" borderId="17" xfId="1" applyNumberFormat="1" applyFont="1" applyBorder="1" applyAlignment="1" applyProtection="1">
      <alignment horizontal="center" vertical="center"/>
      <protection locked="0"/>
    </xf>
    <xf numFmtId="176" fontId="3" fillId="0" borderId="15" xfId="1" applyNumberFormat="1" applyFont="1" applyBorder="1" applyAlignment="1" applyProtection="1">
      <alignment vertical="center"/>
      <protection locked="0"/>
    </xf>
    <xf numFmtId="176" fontId="3" fillId="0" borderId="6" xfId="1" applyNumberFormat="1" applyFont="1" applyBorder="1" applyAlignment="1" applyProtection="1">
      <alignment horizontal="distributed" vertical="center"/>
      <protection locked="0"/>
    </xf>
    <xf numFmtId="176" fontId="17" fillId="0" borderId="20" xfId="1" applyNumberFormat="1" applyFont="1" applyBorder="1" applyAlignment="1" applyProtection="1">
      <alignment horizontal="center" vertical="center"/>
      <protection locked="0"/>
    </xf>
    <xf numFmtId="176" fontId="7" fillId="0" borderId="21" xfId="1" applyNumberFormat="1" applyFont="1" applyBorder="1" applyAlignment="1" applyProtection="1">
      <alignment horizontal="right" vertical="center"/>
      <protection locked="0"/>
    </xf>
    <xf numFmtId="176" fontId="7" fillId="0" borderId="19" xfId="1" applyNumberFormat="1" applyFont="1" applyBorder="1" applyProtection="1">
      <protection locked="0"/>
    </xf>
    <xf numFmtId="176" fontId="22" fillId="0" borderId="19" xfId="1" applyNumberFormat="1" applyFont="1" applyBorder="1" applyProtection="1">
      <protection locked="0"/>
    </xf>
    <xf numFmtId="176" fontId="7" fillId="0" borderId="6" xfId="1" applyNumberFormat="1" applyFont="1" applyBorder="1" applyAlignment="1" applyProtection="1">
      <alignment horizontal="distributed" vertical="center"/>
      <protection locked="0"/>
    </xf>
    <xf numFmtId="176" fontId="13" fillId="0" borderId="20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vertical="center"/>
      <protection locked="0"/>
    </xf>
    <xf numFmtId="176" fontId="5" fillId="0" borderId="6" xfId="1" applyNumberFormat="1" applyFont="1" applyBorder="1" applyAlignment="1" applyProtection="1">
      <alignment vertical="center"/>
      <protection locked="0"/>
    </xf>
    <xf numFmtId="176" fontId="3" fillId="0" borderId="19" xfId="1" applyNumberFormat="1" applyFont="1" applyBorder="1" applyAlignment="1" applyProtection="1">
      <alignment vertical="center"/>
      <protection locked="0"/>
    </xf>
    <xf numFmtId="176" fontId="13" fillId="0" borderId="27" xfId="1" applyNumberFormat="1" applyFont="1" applyBorder="1" applyAlignment="1" applyProtection="1">
      <alignment horizontal="center" vertical="center"/>
      <protection locked="0"/>
    </xf>
    <xf numFmtId="176" fontId="7" fillId="0" borderId="0" xfId="1" applyNumberFormat="1" applyFont="1" applyAlignment="1" applyProtection="1">
      <alignment vertical="center"/>
      <protection locked="0"/>
    </xf>
    <xf numFmtId="176" fontId="13" fillId="0" borderId="20" xfId="1" applyNumberFormat="1" applyFont="1" applyBorder="1" applyAlignment="1" applyProtection="1">
      <alignment horizontal="center" vertical="center" wrapText="1"/>
      <protection locked="0"/>
    </xf>
    <xf numFmtId="176" fontId="29" fillId="0" borderId="6" xfId="1" applyNumberFormat="1" applyFont="1" applyBorder="1" applyAlignment="1" applyProtection="1">
      <alignment horizontal="distributed" vertical="center"/>
      <protection locked="0"/>
    </xf>
    <xf numFmtId="176" fontId="14" fillId="0" borderId="0" xfId="1" applyNumberFormat="1" applyFont="1" applyAlignment="1" applyProtection="1">
      <alignment horizontal="distributed" vertical="center"/>
      <protection locked="0"/>
    </xf>
    <xf numFmtId="176" fontId="2" fillId="0" borderId="19" xfId="1" applyNumberFormat="1" applyFont="1" applyBorder="1" applyAlignment="1" applyProtection="1">
      <alignment horizontal="center" vertical="center" wrapText="1"/>
      <protection locked="0"/>
    </xf>
    <xf numFmtId="176" fontId="3" fillId="0" borderId="6" xfId="1" applyNumberFormat="1" applyFont="1" applyFill="1" applyBorder="1" applyAlignment="1" applyProtection="1">
      <alignment horizontal="distributed" vertical="center"/>
      <protection locked="0"/>
    </xf>
    <xf numFmtId="176" fontId="7" fillId="0" borderId="21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Border="1" applyAlignment="1" applyProtection="1">
      <alignment vertical="center"/>
      <protection locked="0"/>
    </xf>
    <xf numFmtId="176" fontId="13" fillId="0" borderId="0" xfId="1" applyNumberFormat="1" applyFont="1" applyBorder="1" applyAlignment="1" applyProtection="1">
      <alignment horizontal="center" vertical="center"/>
      <protection locked="0"/>
    </xf>
    <xf numFmtId="176" fontId="9" fillId="0" borderId="0" xfId="1" applyNumberFormat="1" applyFont="1" applyBorder="1" applyAlignment="1" applyProtection="1">
      <alignment horizontal="right" vertical="center"/>
      <protection locked="0"/>
    </xf>
    <xf numFmtId="176" fontId="9" fillId="0" borderId="22" xfId="1" applyNumberFormat="1" applyFont="1" applyBorder="1" applyAlignment="1" applyProtection="1">
      <alignment vertical="center"/>
      <protection locked="0"/>
    </xf>
    <xf numFmtId="176" fontId="22" fillId="0" borderId="19" xfId="1" applyNumberFormat="1" applyFont="1" applyFill="1" applyBorder="1" applyProtection="1">
      <protection locked="0"/>
    </xf>
    <xf numFmtId="176" fontId="3" fillId="0" borderId="24" xfId="1" applyNumberFormat="1" applyFont="1" applyBorder="1" applyAlignment="1" applyProtection="1">
      <alignment horizontal="distributed" vertical="center"/>
      <protection locked="0"/>
    </xf>
    <xf numFmtId="176" fontId="7" fillId="0" borderId="26" xfId="1" applyNumberFormat="1" applyFont="1" applyBorder="1" applyAlignment="1" applyProtection="1">
      <alignment horizontal="right" vertical="center"/>
      <protection locked="0"/>
    </xf>
    <xf numFmtId="176" fontId="17" fillId="0" borderId="20" xfId="1" applyNumberFormat="1" applyFont="1" applyBorder="1" applyAlignment="1" applyProtection="1">
      <alignment horizontal="center" vertical="center" wrapText="1"/>
      <protection locked="0"/>
    </xf>
    <xf numFmtId="176" fontId="22" fillId="0" borderId="23" xfId="1" applyNumberFormat="1" applyFont="1" applyBorder="1" applyAlignment="1" applyProtection="1">
      <alignment vertical="center"/>
      <protection locked="0"/>
    </xf>
    <xf numFmtId="176" fontId="7" fillId="0" borderId="23" xfId="1" applyNumberFormat="1" applyFont="1" applyBorder="1" applyProtection="1">
      <protection locked="0"/>
    </xf>
    <xf numFmtId="176" fontId="16" fillId="0" borderId="11" xfId="1" applyNumberFormat="1" applyFont="1" applyBorder="1" applyAlignment="1" applyProtection="1">
      <alignment horizontal="distributed" vertical="center"/>
      <protection locked="0"/>
    </xf>
    <xf numFmtId="176" fontId="17" fillId="0" borderId="27" xfId="1" applyNumberFormat="1" applyFont="1" applyBorder="1" applyAlignment="1" applyProtection="1">
      <alignment horizontal="center" vertical="center"/>
      <protection locked="0"/>
    </xf>
    <xf numFmtId="176" fontId="7" fillId="0" borderId="28" xfId="1" applyNumberFormat="1" applyFont="1" applyBorder="1" applyAlignment="1" applyProtection="1">
      <alignment horizontal="right" vertical="center"/>
      <protection locked="0"/>
    </xf>
    <xf numFmtId="176" fontId="7" fillId="0" borderId="24" xfId="1" applyNumberFormat="1" applyFont="1" applyBorder="1" applyAlignment="1" applyProtection="1">
      <alignment vertical="center"/>
      <protection locked="0"/>
    </xf>
    <xf numFmtId="176" fontId="5" fillId="0" borderId="24" xfId="1" applyNumberFormat="1" applyFont="1" applyBorder="1" applyAlignment="1" applyProtection="1">
      <alignment vertical="center"/>
      <protection locked="0"/>
    </xf>
    <xf numFmtId="176" fontId="17" fillId="0" borderId="25" xfId="1" applyNumberFormat="1" applyFont="1" applyBorder="1" applyAlignment="1" applyProtection="1">
      <alignment horizontal="center" vertical="center"/>
      <protection locked="0"/>
    </xf>
    <xf numFmtId="176" fontId="3" fillId="0" borderId="23" xfId="1" applyNumberFormat="1" applyFont="1" applyBorder="1" applyAlignment="1" applyProtection="1">
      <alignment vertical="center"/>
      <protection locked="0"/>
    </xf>
    <xf numFmtId="176" fontId="23" fillId="0" borderId="19" xfId="1" applyNumberFormat="1" applyFont="1" applyBorder="1" applyAlignment="1" applyProtection="1">
      <alignment vertical="center"/>
      <protection locked="0"/>
    </xf>
    <xf numFmtId="176" fontId="3" fillId="0" borderId="48" xfId="1" applyNumberFormat="1" applyFont="1" applyBorder="1" applyAlignment="1" applyProtection="1">
      <alignment vertical="center"/>
      <protection locked="0"/>
    </xf>
    <xf numFmtId="176" fontId="22" fillId="0" borderId="38" xfId="1" applyNumberFormat="1" applyFont="1" applyBorder="1" applyProtection="1">
      <protection locked="0"/>
    </xf>
    <xf numFmtId="176" fontId="12" fillId="0" borderId="0" xfId="1" applyNumberFormat="1" applyFont="1" applyBorder="1" applyAlignment="1" applyProtection="1">
      <alignment vertical="center" wrapText="1"/>
      <protection locked="0"/>
    </xf>
    <xf numFmtId="176" fontId="12" fillId="0" borderId="22" xfId="1" applyNumberFormat="1" applyFont="1" applyBorder="1" applyAlignment="1" applyProtection="1">
      <alignment vertical="center" wrapText="1"/>
      <protection locked="0"/>
    </xf>
    <xf numFmtId="176" fontId="7" fillId="0" borderId="11" xfId="1" applyNumberFormat="1" applyFont="1" applyBorder="1" applyAlignment="1" applyProtection="1">
      <alignment vertical="center"/>
      <protection locked="0"/>
    </xf>
    <xf numFmtId="176" fontId="5" fillId="0" borderId="11" xfId="1" applyNumberFormat="1" applyFont="1" applyBorder="1" applyAlignment="1" applyProtection="1">
      <alignment vertical="center"/>
      <protection locked="0"/>
    </xf>
    <xf numFmtId="176" fontId="3" fillId="0" borderId="11" xfId="1" applyNumberFormat="1" applyFont="1" applyBorder="1" applyAlignment="1" applyProtection="1">
      <alignment horizontal="distributed" vertical="center"/>
      <protection locked="0"/>
    </xf>
    <xf numFmtId="176" fontId="3" fillId="0" borderId="38" xfId="1" applyNumberFormat="1" applyFon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76" fontId="15" fillId="0" borderId="0" xfId="1" applyNumberFormat="1" applyFont="1" applyBorder="1" applyAlignment="1" applyProtection="1">
      <alignment horizontal="center" vertical="center"/>
      <protection locked="0"/>
    </xf>
    <xf numFmtId="176" fontId="12" fillId="0" borderId="0" xfId="1" applyNumberFormat="1" applyFont="1" applyBorder="1" applyAlignment="1" applyProtection="1">
      <alignment horizontal="right"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176" fontId="22" fillId="0" borderId="23" xfId="1" applyNumberFormat="1" applyFont="1" applyBorder="1" applyProtection="1">
      <protection locked="0"/>
    </xf>
    <xf numFmtId="176" fontId="7" fillId="0" borderId="24" xfId="1" applyNumberFormat="1" applyFont="1" applyBorder="1" applyAlignment="1" applyProtection="1">
      <alignment horizontal="distributed" vertical="center"/>
      <protection locked="0"/>
    </xf>
    <xf numFmtId="176" fontId="3" fillId="0" borderId="24" xfId="1" applyNumberFormat="1" applyFont="1" applyBorder="1" applyAlignment="1" applyProtection="1">
      <alignment vertical="center"/>
      <protection locked="0"/>
    </xf>
    <xf numFmtId="176" fontId="7" fillId="0" borderId="2" xfId="1" applyNumberFormat="1" applyFont="1" applyBorder="1" applyProtection="1">
      <protection locked="0"/>
    </xf>
    <xf numFmtId="176" fontId="22" fillId="0" borderId="2" xfId="1" applyNumberFormat="1" applyFont="1" applyBorder="1" applyProtection="1">
      <protection locked="0"/>
    </xf>
    <xf numFmtId="176" fontId="7" fillId="0" borderId="12" xfId="1" applyNumberFormat="1" applyFont="1" applyBorder="1" applyAlignment="1" applyProtection="1">
      <alignment horizontal="center" vertical="center"/>
      <protection locked="0"/>
    </xf>
    <xf numFmtId="176" fontId="7" fillId="0" borderId="36" xfId="1" applyNumberFormat="1" applyFont="1" applyBorder="1" applyAlignment="1" applyProtection="1">
      <alignment horizontal="center" vertical="center"/>
      <protection locked="0"/>
    </xf>
    <xf numFmtId="176" fontId="7" fillId="0" borderId="37" xfId="1" applyNumberFormat="1" applyFont="1" applyBorder="1" applyAlignment="1" applyProtection="1">
      <alignment horizontal="right" vertical="center"/>
      <protection locked="0"/>
    </xf>
    <xf numFmtId="176" fontId="7" fillId="0" borderId="41" xfId="1" applyNumberFormat="1" applyFont="1" applyBorder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horizontal="right" vertical="center"/>
      <protection locked="0"/>
    </xf>
    <xf numFmtId="176" fontId="10" fillId="0" borderId="12" xfId="1" applyNumberFormat="1" applyFont="1" applyBorder="1" applyAlignment="1" applyProtection="1">
      <alignment vertical="center"/>
      <protection locked="0"/>
    </xf>
    <xf numFmtId="176" fontId="7" fillId="0" borderId="2" xfId="1" applyNumberFormat="1" applyFont="1" applyBorder="1" applyAlignment="1" applyProtection="1">
      <alignment vertical="center"/>
      <protection locked="0"/>
    </xf>
    <xf numFmtId="176" fontId="10" fillId="0" borderId="29" xfId="1" applyNumberFormat="1" applyFont="1" applyBorder="1" applyAlignment="1" applyProtection="1">
      <alignment horizontal="center" vertical="center"/>
      <protection locked="0"/>
    </xf>
    <xf numFmtId="176" fontId="10" fillId="0" borderId="29" xfId="1" applyNumberFormat="1" applyFont="1" applyBorder="1" applyAlignment="1" applyProtection="1">
      <alignment horizontal="right" vertical="center"/>
      <protection locked="0"/>
    </xf>
    <xf numFmtId="176" fontId="10" fillId="0" borderId="14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horizontal="center"/>
      <protection locked="0"/>
    </xf>
    <xf numFmtId="176" fontId="7" fillId="0" borderId="0" xfId="1" applyNumberFormat="1" applyFont="1" applyAlignment="1" applyProtection="1">
      <alignment horizontal="center"/>
      <protection locked="0"/>
    </xf>
    <xf numFmtId="176" fontId="12" fillId="0" borderId="0" xfId="1" applyNumberFormat="1" applyFont="1" applyProtection="1">
      <protection locked="0"/>
    </xf>
    <xf numFmtId="176" fontId="12" fillId="0" borderId="0" xfId="1" applyNumberFormat="1" applyFont="1" applyAlignment="1" applyProtection="1">
      <alignment shrinkToFit="1"/>
      <protection locked="0"/>
    </xf>
    <xf numFmtId="176" fontId="0" fillId="0" borderId="0" xfId="1" applyNumberFormat="1" applyFont="1" applyBorder="1" applyAlignment="1" applyProtection="1">
      <alignment horizontal="center"/>
      <protection locked="0"/>
    </xf>
    <xf numFmtId="176" fontId="3" fillId="0" borderId="1" xfId="1" applyNumberFormat="1" applyFont="1" applyBorder="1" applyAlignment="1" applyProtection="1">
      <alignment horizontal="left" vertical="top"/>
    </xf>
    <xf numFmtId="176" fontId="3" fillId="0" borderId="2" xfId="1" applyNumberFormat="1" applyFont="1" applyBorder="1" applyAlignment="1" applyProtection="1">
      <alignment vertical="top"/>
    </xf>
    <xf numFmtId="176" fontId="3" fillId="0" borderId="12" xfId="1" applyNumberFormat="1" applyFont="1" applyBorder="1" applyAlignment="1" applyProtection="1">
      <alignment vertical="top"/>
    </xf>
    <xf numFmtId="176" fontId="3" fillId="0" borderId="30" xfId="1" applyNumberFormat="1" applyFont="1" applyBorder="1" applyAlignment="1" applyProtection="1">
      <alignment vertical="top"/>
    </xf>
    <xf numFmtId="176" fontId="4" fillId="0" borderId="0" xfId="1" applyNumberFormat="1" applyFont="1" applyAlignment="1" applyProtection="1">
      <alignment horizontal="left" vertical="center"/>
    </xf>
    <xf numFmtId="176" fontId="11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vertical="center"/>
    </xf>
    <xf numFmtId="176" fontId="14" fillId="0" borderId="2" xfId="1" applyNumberFormat="1" applyFont="1" applyBorder="1" applyAlignment="1" applyProtection="1">
      <alignment horizontal="center"/>
    </xf>
    <xf numFmtId="176" fontId="7" fillId="0" borderId="41" xfId="1" applyNumberFormat="1" applyFont="1" applyFill="1" applyBorder="1" applyAlignment="1" applyProtection="1">
      <alignment horizontal="center" vertical="center"/>
    </xf>
    <xf numFmtId="176" fontId="7" fillId="0" borderId="16" xfId="1" applyNumberFormat="1" applyFont="1" applyBorder="1" applyAlignment="1" applyProtection="1">
      <alignment horizontal="distributed" vertical="center"/>
    </xf>
    <xf numFmtId="176" fontId="13" fillId="0" borderId="32" xfId="1" applyNumberFormat="1" applyFont="1" applyBorder="1" applyAlignment="1" applyProtection="1">
      <alignment horizontal="center" vertical="center"/>
    </xf>
    <xf numFmtId="176" fontId="7" fillId="0" borderId="18" xfId="1" applyNumberFormat="1" applyFont="1" applyBorder="1" applyAlignment="1" applyProtection="1">
      <alignment horizontal="right" vertical="center"/>
    </xf>
    <xf numFmtId="176" fontId="7" fillId="0" borderId="6" xfId="1" applyNumberFormat="1" applyFont="1" applyBorder="1" applyAlignment="1" applyProtection="1">
      <alignment horizontal="distributed" vertical="center"/>
    </xf>
    <xf numFmtId="176" fontId="13" fillId="0" borderId="20" xfId="1" applyNumberFormat="1" applyFont="1" applyBorder="1" applyAlignment="1" applyProtection="1">
      <alignment horizontal="center" vertical="center"/>
    </xf>
    <xf numFmtId="176" fontId="7" fillId="0" borderId="21" xfId="1" applyNumberFormat="1" applyFont="1" applyBorder="1" applyAlignment="1" applyProtection="1">
      <alignment horizontal="right" vertical="center"/>
    </xf>
    <xf numFmtId="176" fontId="13" fillId="0" borderId="27" xfId="1" applyNumberFormat="1" applyFont="1" applyBorder="1" applyAlignment="1" applyProtection="1">
      <alignment horizontal="center" vertical="center"/>
    </xf>
    <xf numFmtId="176" fontId="13" fillId="0" borderId="20" xfId="1" applyNumberFormat="1" applyFont="1" applyBorder="1" applyAlignment="1" applyProtection="1">
      <alignment horizontal="center" vertical="center" wrapText="1"/>
    </xf>
    <xf numFmtId="176" fontId="31" fillId="0" borderId="20" xfId="1" applyNumberFormat="1" applyFont="1" applyBorder="1" applyAlignment="1" applyProtection="1">
      <alignment horizontal="center" vertical="center" wrapText="1"/>
    </xf>
    <xf numFmtId="176" fontId="3" fillId="0" borderId="6" xfId="1" applyNumberFormat="1" applyFont="1" applyBorder="1" applyAlignment="1" applyProtection="1">
      <alignment horizontal="distributed" vertical="center"/>
    </xf>
    <xf numFmtId="176" fontId="3" fillId="0" borderId="6" xfId="1" applyNumberFormat="1" applyFont="1" applyFill="1" applyBorder="1" applyAlignment="1" applyProtection="1">
      <alignment horizontal="distributed" vertical="center"/>
    </xf>
    <xf numFmtId="176" fontId="7" fillId="0" borderId="21" xfId="1" applyNumberFormat="1" applyFont="1" applyFill="1" applyBorder="1" applyAlignment="1" applyProtection="1">
      <alignment horizontal="right" vertical="center"/>
    </xf>
    <xf numFmtId="176" fontId="3" fillId="0" borderId="24" xfId="1" applyNumberFormat="1" applyFont="1" applyBorder="1" applyAlignment="1" applyProtection="1">
      <alignment horizontal="distributed" vertical="center"/>
    </xf>
    <xf numFmtId="176" fontId="7" fillId="0" borderId="26" xfId="1" applyNumberFormat="1" applyFont="1" applyBorder="1" applyAlignment="1" applyProtection="1">
      <alignment horizontal="right" vertical="center"/>
    </xf>
    <xf numFmtId="176" fontId="3" fillId="0" borderId="16" xfId="1" applyNumberFormat="1" applyFont="1" applyBorder="1" applyAlignment="1" applyProtection="1">
      <alignment horizontal="distributed" vertical="center"/>
    </xf>
    <xf numFmtId="176" fontId="17" fillId="0" borderId="17" xfId="1" applyNumberFormat="1" applyFont="1" applyBorder="1" applyAlignment="1" applyProtection="1">
      <alignment horizontal="center" vertical="center"/>
    </xf>
    <xf numFmtId="176" fontId="17" fillId="0" borderId="20" xfId="1" applyNumberFormat="1" applyFont="1" applyBorder="1" applyAlignment="1" applyProtection="1">
      <alignment horizontal="center" vertical="center"/>
    </xf>
    <xf numFmtId="176" fontId="7" fillId="0" borderId="12" xfId="1" applyNumberFormat="1" applyFont="1" applyBorder="1" applyAlignment="1" applyProtection="1">
      <alignment horizontal="center" vertical="center"/>
    </xf>
    <xf numFmtId="176" fontId="7" fillId="0" borderId="37" xfId="1" applyNumberFormat="1" applyFont="1" applyBorder="1" applyAlignment="1" applyProtection="1">
      <alignment horizontal="right" vertical="center"/>
    </xf>
    <xf numFmtId="176" fontId="22" fillId="0" borderId="12" xfId="1" applyNumberFormat="1" applyFont="1" applyBorder="1" applyAlignment="1" applyProtection="1">
      <protection locked="0"/>
    </xf>
    <xf numFmtId="176" fontId="22" fillId="0" borderId="15" xfId="1" applyNumberFormat="1" applyFont="1" applyBorder="1" applyAlignment="1" applyProtection="1">
      <alignment vertical="center"/>
      <protection locked="0"/>
    </xf>
    <xf numFmtId="176" fontId="22" fillId="0" borderId="19" xfId="1" applyNumberFormat="1" applyFont="1" applyBorder="1" applyAlignment="1" applyProtection="1">
      <alignment vertical="center"/>
      <protection locked="0"/>
    </xf>
    <xf numFmtId="176" fontId="22" fillId="0" borderId="38" xfId="1" applyNumberFormat="1" applyFont="1" applyBorder="1" applyAlignment="1" applyProtection="1">
      <alignment vertical="center"/>
      <protection locked="0"/>
    </xf>
    <xf numFmtId="176" fontId="0" fillId="0" borderId="22" xfId="1" applyNumberFormat="1" applyFont="1" applyBorder="1" applyProtection="1">
      <protection locked="0"/>
    </xf>
    <xf numFmtId="176" fontId="12" fillId="0" borderId="42" xfId="1" applyNumberFormat="1" applyFont="1" applyBorder="1" applyAlignment="1" applyProtection="1">
      <alignment vertical="center"/>
      <protection locked="0"/>
    </xf>
    <xf numFmtId="176" fontId="15" fillId="0" borderId="0" xfId="1" applyNumberFormat="1" applyFont="1" applyBorder="1" applyAlignment="1" applyProtection="1">
      <alignment vertical="center"/>
      <protection locked="0"/>
    </xf>
    <xf numFmtId="176" fontId="12" fillId="0" borderId="42" xfId="1" applyNumberFormat="1" applyFont="1" applyBorder="1" applyAlignment="1" applyProtection="1">
      <alignment vertical="center" wrapText="1"/>
      <protection locked="0"/>
    </xf>
    <xf numFmtId="176" fontId="14" fillId="0" borderId="19" xfId="1" applyNumberFormat="1" applyFont="1" applyBorder="1" applyProtection="1">
      <protection locked="0"/>
    </xf>
    <xf numFmtId="176" fontId="22" fillId="0" borderId="2" xfId="1" applyNumberFormat="1" applyFont="1" applyBorder="1" applyAlignment="1" applyProtection="1">
      <alignment vertical="center"/>
      <protection locked="0"/>
    </xf>
    <xf numFmtId="176" fontId="8" fillId="0" borderId="3" xfId="1" applyNumberFormat="1" applyFont="1" applyBorder="1" applyAlignment="1" applyProtection="1">
      <alignment vertical="center"/>
      <protection locked="0"/>
    </xf>
    <xf numFmtId="176" fontId="8" fillId="0" borderId="29" xfId="1" applyNumberFormat="1" applyFont="1" applyBorder="1" applyAlignment="1" applyProtection="1">
      <alignment vertical="center"/>
      <protection locked="0"/>
    </xf>
    <xf numFmtId="176" fontId="8" fillId="0" borderId="14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Protection="1">
      <protection locked="0"/>
    </xf>
    <xf numFmtId="176" fontId="3" fillId="0" borderId="18" xfId="1" applyNumberFormat="1" applyFont="1" applyBorder="1" applyAlignment="1" applyProtection="1">
      <alignment horizontal="right" vertical="center"/>
      <protection locked="0"/>
    </xf>
    <xf numFmtId="176" fontId="3" fillId="0" borderId="45" xfId="1" applyNumberFormat="1" applyFont="1" applyBorder="1" applyAlignment="1" applyProtection="1">
      <alignment vertical="center" shrinkToFit="1"/>
      <protection locked="0"/>
    </xf>
    <xf numFmtId="176" fontId="3" fillId="0" borderId="21" xfId="1" applyNumberFormat="1" applyFont="1" applyBorder="1" applyAlignment="1" applyProtection="1">
      <alignment horizontal="right" vertical="center"/>
      <protection locked="0"/>
    </xf>
    <xf numFmtId="176" fontId="3" fillId="0" borderId="39" xfId="1" applyNumberFormat="1" applyFont="1" applyBorder="1" applyAlignment="1" applyProtection="1">
      <alignment vertical="center" shrinkToFit="1"/>
      <protection locked="0"/>
    </xf>
    <xf numFmtId="176" fontId="17" fillId="0" borderId="34" xfId="1" applyNumberFormat="1" applyFont="1" applyBorder="1" applyAlignment="1" applyProtection="1">
      <alignment horizontal="center" vertical="center"/>
      <protection locked="0"/>
    </xf>
    <xf numFmtId="176" fontId="3" fillId="0" borderId="37" xfId="1" applyNumberFormat="1" applyFont="1" applyBorder="1" applyAlignment="1" applyProtection="1">
      <alignment horizontal="right" vertical="center"/>
      <protection locked="0"/>
    </xf>
    <xf numFmtId="176" fontId="3" fillId="0" borderId="1" xfId="1" applyNumberFormat="1" applyFont="1" applyBorder="1" applyAlignment="1" applyProtection="1">
      <alignment vertical="center"/>
      <protection locked="0"/>
    </xf>
    <xf numFmtId="176" fontId="7" fillId="0" borderId="30" xfId="1" applyNumberFormat="1" applyFont="1" applyBorder="1" applyAlignment="1" applyProtection="1">
      <alignment vertical="center"/>
      <protection locked="0"/>
    </xf>
    <xf numFmtId="176" fontId="5" fillId="0" borderId="30" xfId="1" applyNumberFormat="1" applyFont="1" applyBorder="1" applyAlignment="1" applyProtection="1">
      <alignment vertical="center"/>
      <protection locked="0"/>
    </xf>
    <xf numFmtId="176" fontId="17" fillId="0" borderId="32" xfId="1" applyNumberFormat="1" applyFont="1" applyBorder="1" applyAlignment="1" applyProtection="1">
      <alignment horizontal="center" vertical="center"/>
      <protection locked="0"/>
    </xf>
    <xf numFmtId="176" fontId="3" fillId="0" borderId="19" xfId="1" applyNumberFormat="1" applyFont="1" applyBorder="1" applyAlignment="1" applyProtection="1">
      <alignment horizontal="center" vertical="center"/>
      <protection locked="0"/>
    </xf>
    <xf numFmtId="176" fontId="3" fillId="0" borderId="6" xfId="1" applyNumberFormat="1" applyFont="1" applyBorder="1" applyAlignment="1" applyProtection="1">
      <alignment vertical="center"/>
      <protection locked="0"/>
    </xf>
    <xf numFmtId="176" fontId="18" fillId="0" borderId="59" xfId="1" applyNumberFormat="1" applyFont="1" applyBorder="1" applyAlignment="1" applyProtection="1"/>
    <xf numFmtId="176" fontId="13" fillId="0" borderId="17" xfId="1" applyNumberFormat="1" applyFont="1" applyBorder="1" applyAlignment="1" applyProtection="1">
      <alignment horizontal="center" vertical="center" wrapText="1"/>
    </xf>
    <xf numFmtId="176" fontId="3" fillId="0" borderId="11" xfId="1" applyNumberFormat="1" applyFont="1" applyBorder="1" applyAlignment="1" applyProtection="1">
      <alignment horizontal="distributed" vertical="center"/>
    </xf>
    <xf numFmtId="176" fontId="31" fillId="0" borderId="48" xfId="1" applyNumberFormat="1" applyFont="1" applyBorder="1" applyAlignment="1" applyProtection="1">
      <alignment horizontal="center" vertical="center" wrapText="1" shrinkToFit="1"/>
    </xf>
    <xf numFmtId="176" fontId="22" fillId="0" borderId="19" xfId="1" applyNumberFormat="1" applyFont="1" applyBorder="1" applyAlignment="1" applyProtection="1">
      <alignment vertical="center"/>
    </xf>
    <xf numFmtId="176" fontId="2" fillId="0" borderId="48" xfId="1" applyNumberFormat="1" applyFont="1" applyBorder="1" applyAlignment="1" applyProtection="1">
      <alignment horizontal="center" vertical="center" shrinkToFit="1"/>
    </xf>
    <xf numFmtId="176" fontId="22" fillId="0" borderId="38" xfId="1" applyNumberFormat="1" applyFont="1" applyBorder="1" applyAlignment="1" applyProtection="1">
      <alignment vertical="center"/>
    </xf>
    <xf numFmtId="176" fontId="22" fillId="0" borderId="19" xfId="1" applyNumberFormat="1" applyFont="1" applyBorder="1" applyProtection="1"/>
    <xf numFmtId="176" fontId="22" fillId="0" borderId="19" xfId="1" applyNumberFormat="1" applyFont="1" applyBorder="1" applyAlignment="1" applyProtection="1">
      <alignment horizontal="center"/>
    </xf>
    <xf numFmtId="176" fontId="7" fillId="0" borderId="30" xfId="1" applyNumberFormat="1" applyFont="1" applyBorder="1" applyAlignment="1" applyProtection="1">
      <alignment horizontal="distributed" vertical="center"/>
    </xf>
    <xf numFmtId="176" fontId="7" fillId="0" borderId="31" xfId="1" applyNumberFormat="1" applyFont="1" applyBorder="1" applyAlignment="1" applyProtection="1">
      <alignment horizontal="right" vertical="center"/>
    </xf>
    <xf numFmtId="176" fontId="7" fillId="0" borderId="24" xfId="1" applyNumberFormat="1" applyFont="1" applyBorder="1" applyAlignment="1" applyProtection="1">
      <alignment horizontal="distributed" vertical="center"/>
    </xf>
    <xf numFmtId="176" fontId="3" fillId="0" borderId="30" xfId="1" applyNumberFormat="1" applyFont="1" applyBorder="1" applyAlignment="1" applyProtection="1">
      <alignment horizontal="distributed" vertical="center"/>
    </xf>
    <xf numFmtId="176" fontId="28" fillId="0" borderId="29" xfId="1" applyNumberFormat="1" applyFont="1" applyBorder="1" applyAlignment="1" applyProtection="1">
      <alignment horizontal="left" vertical="center"/>
    </xf>
    <xf numFmtId="176" fontId="7" fillId="0" borderId="41" xfId="1" applyNumberFormat="1" applyFont="1" applyBorder="1" applyAlignment="1" applyProtection="1">
      <alignment horizontal="right" vertical="center"/>
    </xf>
    <xf numFmtId="176" fontId="3" fillId="0" borderId="3" xfId="1" applyNumberFormat="1" applyFont="1" applyBorder="1" applyAlignment="1" applyProtection="1">
      <alignment vertical="top"/>
      <protection locked="0"/>
    </xf>
    <xf numFmtId="176" fontId="3" fillId="0" borderId="14" xfId="1" applyNumberFormat="1" applyFont="1" applyBorder="1" applyAlignment="1" applyProtection="1">
      <alignment vertical="top"/>
      <protection locked="0"/>
    </xf>
    <xf numFmtId="176" fontId="7" fillId="0" borderId="0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 shrinkToFit="1"/>
      <protection locked="0"/>
    </xf>
    <xf numFmtId="176" fontId="10" fillId="0" borderId="0" xfId="1" applyNumberFormat="1" applyFont="1" applyBorder="1" applyAlignment="1" applyProtection="1">
      <alignment vertical="center"/>
      <protection locked="0"/>
    </xf>
    <xf numFmtId="176" fontId="10" fillId="0" borderId="0" xfId="1" applyNumberFormat="1" applyFont="1" applyBorder="1" applyAlignment="1" applyProtection="1">
      <alignment horizontal="center" vertical="center"/>
      <protection locked="0"/>
    </xf>
    <xf numFmtId="176" fontId="10" fillId="0" borderId="0" xfId="1" applyNumberFormat="1" applyFont="1" applyBorder="1" applyAlignment="1" applyProtection="1">
      <alignment vertical="center" shrinkToFit="1"/>
      <protection locked="0"/>
    </xf>
    <xf numFmtId="176" fontId="21" fillId="0" borderId="0" xfId="1" applyNumberFormat="1" applyFont="1" applyBorder="1" applyAlignment="1" applyProtection="1">
      <alignment horizontal="left" vertical="top" wrapText="1"/>
      <protection locked="0"/>
    </xf>
    <xf numFmtId="176" fontId="9" fillId="0" borderId="0" xfId="1" applyNumberFormat="1" applyFont="1" applyBorder="1" applyAlignment="1" applyProtection="1">
      <alignment horizontal="left" vertical="top" wrapText="1"/>
      <protection locked="0"/>
    </xf>
    <xf numFmtId="176" fontId="12" fillId="0" borderId="0" xfId="1" applyNumberFormat="1" applyFont="1" applyBorder="1" applyAlignment="1" applyProtection="1">
      <alignment vertical="top"/>
      <protection locked="0"/>
    </xf>
    <xf numFmtId="176" fontId="3" fillId="0" borderId="1" xfId="1" applyNumberFormat="1" applyFont="1" applyBorder="1" applyAlignment="1" applyProtection="1">
      <alignment horizontal="center" vertical="center" wrapText="1"/>
      <protection locked="0"/>
    </xf>
    <xf numFmtId="176" fontId="3" fillId="0" borderId="47" xfId="1" applyNumberFormat="1" applyFont="1" applyBorder="1" applyAlignment="1" applyProtection="1">
      <alignment vertical="center" shrinkToFit="1"/>
      <protection locked="0"/>
    </xf>
    <xf numFmtId="176" fontId="17" fillId="0" borderId="16" xfId="1" applyNumberFormat="1" applyFont="1" applyBorder="1" applyAlignment="1" applyProtection="1">
      <alignment horizontal="center" vertical="center"/>
      <protection locked="0"/>
    </xf>
    <xf numFmtId="176" fontId="7" fillId="0" borderId="57" xfId="1" applyNumberFormat="1" applyFont="1" applyBorder="1" applyAlignment="1" applyProtection="1">
      <alignment horizontal="right" vertical="center"/>
      <protection locked="0"/>
    </xf>
    <xf numFmtId="176" fontId="3" fillId="0" borderId="8" xfId="1" applyNumberFormat="1" applyFont="1" applyBorder="1" applyAlignment="1" applyProtection="1">
      <alignment horizontal="center" vertical="center" wrapText="1"/>
      <protection locked="0"/>
    </xf>
    <xf numFmtId="176" fontId="22" fillId="0" borderId="42" xfId="1" applyNumberFormat="1" applyFont="1" applyBorder="1" applyProtection="1">
      <protection locked="0"/>
    </xf>
    <xf numFmtId="176" fontId="7" fillId="0" borderId="11" xfId="1" applyNumberFormat="1" applyFont="1" applyBorder="1" applyAlignment="1" applyProtection="1">
      <alignment horizontal="distributed"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horizontal="distributed" vertical="center"/>
      <protection locked="0"/>
    </xf>
    <xf numFmtId="176" fontId="17" fillId="0" borderId="64" xfId="1" applyNumberFormat="1" applyFont="1" applyBorder="1" applyAlignment="1" applyProtection="1">
      <alignment horizontal="center" vertical="center"/>
      <protection locked="0"/>
    </xf>
    <xf numFmtId="176" fontId="3" fillId="0" borderId="63" xfId="1" applyNumberFormat="1" applyFont="1" applyBorder="1" applyAlignment="1" applyProtection="1">
      <alignment horizontal="right" vertical="center"/>
      <protection locked="0"/>
    </xf>
    <xf numFmtId="176" fontId="3" fillId="0" borderId="44" xfId="1" applyNumberFormat="1" applyFont="1" applyBorder="1" applyAlignment="1" applyProtection="1">
      <alignment vertical="center" shrinkToFit="1"/>
      <protection locked="0"/>
    </xf>
    <xf numFmtId="176" fontId="3" fillId="0" borderId="42" xfId="1" applyNumberFormat="1" applyFont="1" applyBorder="1" applyAlignment="1" applyProtection="1">
      <alignment vertical="center"/>
      <protection locked="0"/>
    </xf>
    <xf numFmtId="176" fontId="22" fillId="0" borderId="42" xfId="1" applyNumberFormat="1" applyFont="1" applyBorder="1" applyAlignment="1" applyProtection="1">
      <alignment vertical="center"/>
      <protection locked="0"/>
    </xf>
    <xf numFmtId="176" fontId="17" fillId="0" borderId="6" xfId="1" applyNumberFormat="1" applyFont="1" applyBorder="1" applyAlignment="1" applyProtection="1">
      <alignment horizontal="center" vertical="center"/>
      <protection locked="0"/>
    </xf>
    <xf numFmtId="176" fontId="28" fillId="0" borderId="0" xfId="1" applyNumberFormat="1" applyFont="1" applyBorder="1" applyAlignment="1" applyProtection="1">
      <alignment vertical="center" wrapText="1"/>
      <protection locked="0"/>
    </xf>
    <xf numFmtId="176" fontId="28" fillId="0" borderId="22" xfId="1" applyNumberFormat="1" applyFont="1" applyBorder="1" applyAlignment="1" applyProtection="1">
      <alignment vertical="center" wrapText="1"/>
      <protection locked="0"/>
    </xf>
    <xf numFmtId="176" fontId="3" fillId="0" borderId="3" xfId="1" applyNumberFormat="1" applyFont="1" applyBorder="1" applyAlignment="1" applyProtection="1">
      <alignment horizontal="center" vertical="center"/>
      <protection locked="0"/>
    </xf>
    <xf numFmtId="176" fontId="22" fillId="0" borderId="43" xfId="1" applyNumberFormat="1" applyFont="1" applyBorder="1" applyProtection="1">
      <protection locked="0"/>
    </xf>
    <xf numFmtId="176" fontId="7" fillId="0" borderId="33" xfId="1" applyNumberFormat="1" applyFont="1" applyBorder="1" applyAlignment="1" applyProtection="1">
      <alignment horizontal="distributed" vertical="center"/>
      <protection locked="0"/>
    </xf>
    <xf numFmtId="176" fontId="7" fillId="0" borderId="35" xfId="1" applyNumberFormat="1" applyFont="1" applyBorder="1" applyAlignment="1" applyProtection="1">
      <alignment horizontal="right" vertical="center"/>
      <protection locked="0"/>
    </xf>
    <xf numFmtId="176" fontId="7" fillId="0" borderId="33" xfId="1" applyNumberFormat="1" applyFont="1" applyBorder="1" applyAlignment="1" applyProtection="1">
      <alignment vertical="center"/>
      <protection locked="0"/>
    </xf>
    <xf numFmtId="176" fontId="5" fillId="0" borderId="33" xfId="1" applyNumberFormat="1" applyFont="1" applyBorder="1" applyAlignment="1" applyProtection="1">
      <alignment vertical="center"/>
      <protection locked="0"/>
    </xf>
    <xf numFmtId="176" fontId="3" fillId="0" borderId="33" xfId="1" applyNumberFormat="1" applyFont="1" applyBorder="1" applyAlignment="1" applyProtection="1">
      <alignment horizontal="distributed" vertical="center"/>
      <protection locked="0"/>
    </xf>
    <xf numFmtId="176" fontId="3" fillId="0" borderId="35" xfId="1" applyNumberFormat="1" applyFont="1" applyBorder="1" applyAlignment="1" applyProtection="1">
      <alignment horizontal="right" vertical="center"/>
      <protection locked="0"/>
    </xf>
    <xf numFmtId="176" fontId="3" fillId="0" borderId="40" xfId="1" applyNumberFormat="1" applyFont="1" applyBorder="1" applyAlignment="1" applyProtection="1">
      <alignment vertical="center" shrinkToFit="1"/>
      <protection locked="0"/>
    </xf>
    <xf numFmtId="176" fontId="3" fillId="0" borderId="43" xfId="1" applyNumberFormat="1" applyFont="1" applyBorder="1" applyAlignment="1" applyProtection="1">
      <alignment vertical="center"/>
      <protection locked="0"/>
    </xf>
    <xf numFmtId="176" fontId="22" fillId="0" borderId="43" xfId="1" applyNumberFormat="1" applyFont="1" applyBorder="1" applyAlignment="1" applyProtection="1">
      <alignment vertical="center"/>
      <protection locked="0"/>
    </xf>
    <xf numFmtId="176" fontId="3" fillId="0" borderId="29" xfId="1" applyNumberFormat="1" applyFont="1" applyBorder="1" applyAlignment="1" applyProtection="1">
      <alignment horizontal="distributed" vertical="center"/>
      <protection locked="0"/>
    </xf>
    <xf numFmtId="176" fontId="17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65" xfId="1" applyNumberFormat="1" applyFont="1" applyBorder="1" applyAlignment="1" applyProtection="1">
      <alignment horizontal="right" vertical="center"/>
      <protection locked="0"/>
    </xf>
    <xf numFmtId="176" fontId="28" fillId="0" borderId="0" xfId="1" applyNumberFormat="1" applyFont="1" applyBorder="1" applyAlignment="1" applyProtection="1">
      <alignment vertical="top" wrapText="1"/>
      <protection locked="0"/>
    </xf>
    <xf numFmtId="176" fontId="28" fillId="0" borderId="22" xfId="1" applyNumberFormat="1" applyFont="1" applyBorder="1" applyAlignment="1" applyProtection="1">
      <alignment vertical="top" wrapText="1"/>
      <protection locked="0"/>
    </xf>
    <xf numFmtId="176" fontId="3" fillId="0" borderId="46" xfId="1" applyNumberFormat="1" applyFont="1" applyBorder="1" applyAlignment="1" applyProtection="1">
      <alignment vertical="center" shrinkToFit="1"/>
      <protection locked="0"/>
    </xf>
    <xf numFmtId="176" fontId="3" fillId="0" borderId="16" xfId="1" applyNumberFormat="1" applyFont="1" applyFill="1" applyBorder="1" applyAlignment="1" applyProtection="1">
      <alignment horizontal="distributed" vertical="center"/>
      <protection locked="0"/>
    </xf>
    <xf numFmtId="176" fontId="28" fillId="0" borderId="0" xfId="1" applyNumberFormat="1" applyFont="1" applyBorder="1" applyAlignment="1" applyProtection="1">
      <alignment vertical="center"/>
      <protection locked="0"/>
    </xf>
    <xf numFmtId="176" fontId="28" fillId="0" borderId="0" xfId="1" applyNumberFormat="1" applyFont="1" applyBorder="1" applyAlignment="1" applyProtection="1">
      <alignment horizontal="center" vertical="top" wrapText="1"/>
      <protection locked="0"/>
    </xf>
    <xf numFmtId="176" fontId="28" fillId="0" borderId="22" xfId="1" applyNumberFormat="1" applyFont="1" applyBorder="1" applyAlignment="1" applyProtection="1">
      <alignment horizontal="center" vertical="top" wrapText="1"/>
      <protection locked="0"/>
    </xf>
    <xf numFmtId="176" fontId="3" fillId="0" borderId="43" xfId="1" applyNumberFormat="1" applyFont="1" applyBorder="1" applyAlignment="1" applyProtection="1">
      <alignment horizontal="center"/>
      <protection locked="0"/>
    </xf>
    <xf numFmtId="176" fontId="17" fillId="0" borderId="33" xfId="1" applyNumberFormat="1" applyFont="1" applyBorder="1" applyAlignment="1" applyProtection="1">
      <alignment horizontal="center" vertical="center"/>
      <protection locked="0"/>
    </xf>
    <xf numFmtId="176" fontId="3" fillId="0" borderId="33" xfId="1" applyNumberFormat="1" applyFont="1" applyFill="1" applyBorder="1" applyAlignment="1" applyProtection="1">
      <alignment horizontal="distributed" vertical="center"/>
      <protection locked="0"/>
    </xf>
    <xf numFmtId="176" fontId="7" fillId="0" borderId="58" xfId="1" applyNumberFormat="1" applyFont="1" applyBorder="1" applyAlignment="1" applyProtection="1">
      <alignment horizontal="right" vertical="center"/>
      <protection locked="0"/>
    </xf>
    <xf numFmtId="176" fontId="7" fillId="0" borderId="3" xfId="1" applyNumberFormat="1" applyFont="1" applyBorder="1" applyProtection="1">
      <protection locked="0"/>
    </xf>
    <xf numFmtId="176" fontId="7" fillId="0" borderId="12" xfId="1" applyNumberFormat="1" applyFont="1" applyBorder="1" applyAlignment="1" applyProtection="1">
      <alignment vertical="center"/>
      <protection locked="0"/>
    </xf>
    <xf numFmtId="176" fontId="22" fillId="0" borderId="12" xfId="1" applyNumberFormat="1" applyFont="1" applyBorder="1" applyAlignment="1" applyProtection="1">
      <alignment horizontal="left" vertical="top" wrapText="1"/>
      <protection locked="0"/>
    </xf>
    <xf numFmtId="176" fontId="3" fillId="0" borderId="36" xfId="1" applyNumberFormat="1" applyFont="1" applyBorder="1" applyAlignment="1" applyProtection="1">
      <alignment horizontal="left" vertical="top" wrapText="1"/>
      <protection locked="0"/>
    </xf>
    <xf numFmtId="176" fontId="12" fillId="0" borderId="29" xfId="1" applyNumberFormat="1" applyFont="1" applyBorder="1" applyAlignment="1" applyProtection="1">
      <alignment vertical="top"/>
      <protection locked="0"/>
    </xf>
    <xf numFmtId="176" fontId="12" fillId="0" borderId="14" xfId="1" applyNumberFormat="1" applyFont="1" applyBorder="1" applyAlignment="1" applyProtection="1">
      <alignment vertical="top"/>
      <protection locked="0"/>
    </xf>
    <xf numFmtId="176" fontId="25" fillId="0" borderId="0" xfId="1" applyNumberFormat="1" applyFont="1" applyAlignment="1" applyProtection="1">
      <alignment vertical="center"/>
      <protection locked="0"/>
    </xf>
    <xf numFmtId="176" fontId="29" fillId="0" borderId="16" xfId="1" applyNumberFormat="1" applyFont="1" applyBorder="1" applyAlignment="1" applyProtection="1">
      <alignment horizontal="distributed" vertical="center"/>
      <protection locked="0"/>
    </xf>
    <xf numFmtId="176" fontId="31" fillId="0" borderId="62" xfId="1" applyNumberFormat="1" applyFont="1" applyBorder="1" applyAlignment="1" applyProtection="1">
      <alignment horizontal="center" vertical="center" wrapText="1"/>
      <protection locked="0"/>
    </xf>
    <xf numFmtId="176" fontId="7" fillId="0" borderId="61" xfId="1" applyNumberFormat="1" applyFont="1" applyBorder="1" applyAlignment="1" applyProtection="1">
      <alignment horizontal="right" vertical="center"/>
      <protection locked="0"/>
    </xf>
    <xf numFmtId="176" fontId="29" fillId="0" borderId="33" xfId="1" applyNumberFormat="1" applyFont="1" applyBorder="1" applyAlignment="1" applyProtection="1">
      <alignment horizontal="distributed" vertical="center"/>
      <protection locked="0"/>
    </xf>
    <xf numFmtId="176" fontId="12" fillId="0" borderId="42" xfId="1" applyNumberFormat="1" applyFont="1" applyBorder="1" applyAlignment="1" applyProtection="1">
      <alignment vertical="top" wrapText="1"/>
      <protection locked="0"/>
    </xf>
    <xf numFmtId="176" fontId="12" fillId="0" borderId="0" xfId="1" applyNumberFormat="1" applyFont="1" applyBorder="1" applyAlignment="1" applyProtection="1">
      <alignment vertical="top" wrapText="1"/>
      <protection locked="0"/>
    </xf>
    <xf numFmtId="176" fontId="12" fillId="0" borderId="22" xfId="1" applyNumberFormat="1" applyFont="1" applyBorder="1" applyAlignment="1" applyProtection="1">
      <alignment vertical="top" wrapText="1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3" fillId="0" borderId="12" xfId="1" applyNumberFormat="1" applyFont="1" applyBorder="1" applyAlignment="1" applyProtection="1">
      <alignment horizontal="distributed" vertical="center"/>
      <protection locked="0"/>
    </xf>
    <xf numFmtId="176" fontId="17" fillId="0" borderId="36" xfId="1" applyNumberFormat="1" applyFont="1" applyBorder="1" applyAlignment="1" applyProtection="1">
      <alignment horizontal="center" vertical="center"/>
      <protection locked="0"/>
    </xf>
    <xf numFmtId="176" fontId="3" fillId="0" borderId="2" xfId="1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top"/>
      <protection locked="0"/>
    </xf>
    <xf numFmtId="176" fontId="3" fillId="0" borderId="38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vertical="top"/>
      <protection locked="0"/>
    </xf>
    <xf numFmtId="176" fontId="8" fillId="0" borderId="14" xfId="1" applyNumberFormat="1" applyFont="1" applyBorder="1" applyAlignment="1" applyProtection="1">
      <alignment vertical="top"/>
      <protection locked="0"/>
    </xf>
    <xf numFmtId="176" fontId="7" fillId="0" borderId="21" xfId="1" applyNumberFormat="1" applyFont="1" applyBorder="1" applyAlignment="1" applyProtection="1">
      <alignment vertical="center"/>
      <protection locked="0"/>
    </xf>
    <xf numFmtId="178" fontId="0" fillId="0" borderId="30" xfId="1" applyNumberFormat="1" applyFont="1" applyBorder="1" applyAlignment="1" applyProtection="1">
      <protection locked="0"/>
    </xf>
    <xf numFmtId="176" fontId="9" fillId="0" borderId="0" xfId="1" applyNumberFormat="1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176" fontId="3" fillId="0" borderId="1" xfId="1" applyNumberFormat="1" applyFont="1" applyBorder="1" applyAlignment="1" applyProtection="1">
      <alignment vertical="top"/>
    </xf>
    <xf numFmtId="176" fontId="31" fillId="0" borderId="17" xfId="1" applyNumberFormat="1" applyFont="1" applyBorder="1" applyAlignment="1" applyProtection="1">
      <alignment horizontal="center" vertical="center" wrapText="1"/>
    </xf>
    <xf numFmtId="176" fontId="7" fillId="0" borderId="11" xfId="1" applyNumberFormat="1" applyFont="1" applyBorder="1" applyAlignment="1" applyProtection="1">
      <alignment horizontal="distributed" vertical="center"/>
    </xf>
    <xf numFmtId="176" fontId="31" fillId="0" borderId="27" xfId="1" applyNumberFormat="1" applyFont="1" applyBorder="1" applyAlignment="1" applyProtection="1">
      <alignment horizontal="center" vertical="center" wrapText="1"/>
    </xf>
    <xf numFmtId="176" fontId="7" fillId="0" borderId="63" xfId="1" applyNumberFormat="1" applyFont="1" applyBorder="1" applyAlignment="1" applyProtection="1">
      <alignment horizontal="right" vertical="center"/>
    </xf>
    <xf numFmtId="176" fontId="7" fillId="0" borderId="33" xfId="1" applyNumberFormat="1" applyFont="1" applyBorder="1" applyAlignment="1" applyProtection="1">
      <alignment horizontal="distributed" vertical="center"/>
    </xf>
    <xf numFmtId="176" fontId="31" fillId="0" borderId="34" xfId="1" applyNumberFormat="1" applyFont="1" applyBorder="1" applyAlignment="1" applyProtection="1">
      <alignment horizontal="center" vertical="center" wrapText="1"/>
    </xf>
    <xf numFmtId="176" fontId="7" fillId="0" borderId="35" xfId="1" applyNumberFormat="1" applyFont="1" applyBorder="1" applyAlignment="1" applyProtection="1">
      <alignment horizontal="right" vertical="center"/>
    </xf>
    <xf numFmtId="176" fontId="22" fillId="0" borderId="15" xfId="1" applyNumberFormat="1" applyFont="1" applyBorder="1" applyAlignment="1" applyProtection="1">
      <alignment vertical="center"/>
    </xf>
    <xf numFmtId="176" fontId="7" fillId="0" borderId="57" xfId="1" applyNumberFormat="1" applyFont="1" applyBorder="1" applyAlignment="1" applyProtection="1">
      <alignment horizontal="right" vertical="center"/>
    </xf>
    <xf numFmtId="176" fontId="7" fillId="0" borderId="7" xfId="1" applyNumberFormat="1" applyFont="1" applyBorder="1" applyAlignment="1" applyProtection="1">
      <alignment horizontal="right" vertical="center"/>
    </xf>
    <xf numFmtId="176" fontId="3" fillId="0" borderId="1" xfId="1" applyNumberFormat="1" applyFont="1" applyBorder="1" applyAlignment="1" applyProtection="1">
      <alignment horizontal="center" shrinkToFit="1"/>
    </xf>
    <xf numFmtId="176" fontId="28" fillId="0" borderId="0" xfId="1" applyNumberFormat="1" applyFont="1" applyBorder="1" applyAlignment="1" applyProtection="1">
      <alignment vertical="center"/>
    </xf>
    <xf numFmtId="176" fontId="31" fillId="0" borderId="17" xfId="1" applyNumberFormat="1" applyFont="1" applyBorder="1" applyAlignment="1" applyProtection="1">
      <alignment horizontal="center" vertical="center"/>
    </xf>
    <xf numFmtId="176" fontId="7" fillId="0" borderId="12" xfId="1" applyNumberFormat="1" applyFont="1" applyBorder="1" applyAlignment="1" applyProtection="1">
      <alignment horizontal="distributed" vertical="center"/>
    </xf>
    <xf numFmtId="176" fontId="3" fillId="0" borderId="12" xfId="1" applyNumberFormat="1" applyFont="1" applyBorder="1" applyAlignment="1" applyProtection="1">
      <alignment horizontal="distributed" vertical="center"/>
    </xf>
    <xf numFmtId="176" fontId="3" fillId="0" borderId="2" xfId="1" applyNumberFormat="1" applyFont="1" applyFill="1" applyBorder="1" applyAlignment="1" applyProtection="1">
      <alignment horizontal="center" vertical="center"/>
    </xf>
    <xf numFmtId="176" fontId="31" fillId="0" borderId="36" xfId="1" applyNumberFormat="1" applyFont="1" applyBorder="1" applyAlignment="1" applyProtection="1">
      <alignment horizontal="center" vertical="center" wrapText="1"/>
    </xf>
    <xf numFmtId="176" fontId="13" fillId="0" borderId="20" xfId="1" applyNumberFormat="1" applyFont="1" applyBorder="1" applyAlignment="1" applyProtection="1">
      <alignment horizontal="center" vertical="center" shrinkToFit="1"/>
    </xf>
    <xf numFmtId="176" fontId="7" fillId="0" borderId="28" xfId="1" applyNumberFormat="1" applyFont="1" applyBorder="1" applyAlignment="1" applyProtection="1">
      <alignment horizontal="right" vertical="center"/>
    </xf>
    <xf numFmtId="176" fontId="3" fillId="0" borderId="2" xfId="1" applyNumberFormat="1" applyFont="1" applyBorder="1" applyAlignment="1" applyProtection="1">
      <alignment horizontal="center"/>
    </xf>
    <xf numFmtId="176" fontId="7" fillId="0" borderId="37" xfId="1" applyNumberFormat="1" applyFont="1" applyBorder="1" applyAlignment="1" applyProtection="1">
      <alignment horizontal="right" vertical="top" wrapText="1"/>
    </xf>
    <xf numFmtId="176" fontId="7" fillId="0" borderId="41" xfId="1" applyNumberFormat="1" applyFont="1" applyBorder="1" applyAlignment="1" applyProtection="1">
      <alignment vertical="top" wrapText="1"/>
    </xf>
    <xf numFmtId="179" fontId="7" fillId="0" borderId="0" xfId="1" applyNumberFormat="1" applyFont="1" applyBorder="1" applyAlignment="1" applyProtection="1">
      <alignment horizontal="right" vertical="top"/>
    </xf>
    <xf numFmtId="176" fontId="2" fillId="0" borderId="1" xfId="1" applyNumberFormat="1" applyFont="1" applyBorder="1" applyAlignment="1" applyProtection="1">
      <alignment horizontal="center" vertical="center" wrapText="1"/>
      <protection locked="0"/>
    </xf>
    <xf numFmtId="176" fontId="16" fillId="0" borderId="19" xfId="1" applyNumberFormat="1" applyFont="1" applyBorder="1" applyAlignment="1" applyProtection="1">
      <alignment vertical="center"/>
      <protection locked="0"/>
    </xf>
    <xf numFmtId="176" fontId="7" fillId="0" borderId="6" xfId="1" applyNumberFormat="1" applyFont="1" applyFill="1" applyBorder="1" applyAlignment="1" applyProtection="1">
      <alignment vertical="center"/>
      <protection locked="0"/>
    </xf>
    <xf numFmtId="176" fontId="16" fillId="0" borderId="6" xfId="1" applyNumberFormat="1" applyFont="1" applyBorder="1" applyAlignment="1" applyProtection="1">
      <alignment horizontal="distributed" vertical="center"/>
      <protection locked="0"/>
    </xf>
    <xf numFmtId="176" fontId="16" fillId="0" borderId="42" xfId="1" applyNumberFormat="1" applyFont="1" applyBorder="1" applyProtection="1">
      <protection locked="0"/>
    </xf>
    <xf numFmtId="176" fontId="16" fillId="0" borderId="0" xfId="1" applyNumberFormat="1" applyFont="1" applyBorder="1" applyProtection="1">
      <protection locked="0"/>
    </xf>
    <xf numFmtId="176" fontId="28" fillId="0" borderId="22" xfId="1" applyNumberFormat="1" applyFont="1" applyBorder="1" applyAlignment="1" applyProtection="1">
      <alignment vertical="center"/>
      <protection locked="0"/>
    </xf>
    <xf numFmtId="176" fontId="16" fillId="0" borderId="22" xfId="1" applyNumberFormat="1" applyFont="1" applyBorder="1" applyProtection="1">
      <protection locked="0"/>
    </xf>
    <xf numFmtId="176" fontId="28" fillId="0" borderId="42" xfId="1" applyNumberFormat="1" applyFont="1" applyBorder="1" applyAlignment="1" applyProtection="1">
      <alignment vertical="center"/>
      <protection locked="0"/>
    </xf>
    <xf numFmtId="176" fontId="14" fillId="0" borderId="23" xfId="1" applyNumberFormat="1" applyFont="1" applyBorder="1" applyProtection="1">
      <protection locked="0"/>
    </xf>
    <xf numFmtId="176" fontId="8" fillId="0" borderId="3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horizontal="center" vertical="center"/>
      <protection locked="0"/>
    </xf>
    <xf numFmtId="176" fontId="8" fillId="0" borderId="29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6" fontId="8" fillId="0" borderId="0" xfId="1" applyNumberFormat="1" applyFont="1" applyBorder="1" applyAlignment="1" applyProtection="1">
      <alignment vertical="center"/>
      <protection locked="0"/>
    </xf>
    <xf numFmtId="176" fontId="7" fillId="0" borderId="42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176" fontId="7" fillId="0" borderId="44" xfId="1" applyNumberFormat="1" applyFont="1" applyBorder="1" applyAlignment="1" applyProtection="1">
      <alignment vertical="center"/>
      <protection locked="0"/>
    </xf>
    <xf numFmtId="176" fontId="3" fillId="0" borderId="26" xfId="1" applyNumberFormat="1" applyFont="1" applyBorder="1" applyAlignment="1" applyProtection="1">
      <alignment horizontal="right" vertical="center"/>
      <protection locked="0"/>
    </xf>
    <xf numFmtId="176" fontId="14" fillId="0" borderId="37" xfId="1" applyNumberFormat="1" applyFont="1" applyBorder="1" applyAlignment="1" applyProtection="1">
      <alignment horizontal="right" vertical="center"/>
      <protection locked="0"/>
    </xf>
    <xf numFmtId="176" fontId="14" fillId="0" borderId="15" xfId="1" applyNumberFormat="1" applyFont="1" applyBorder="1" applyProtection="1">
      <protection locked="0"/>
    </xf>
    <xf numFmtId="176" fontId="14" fillId="0" borderId="43" xfId="1" applyNumberFormat="1" applyFont="1" applyBorder="1" applyProtection="1">
      <protection locked="0"/>
    </xf>
    <xf numFmtId="176" fontId="13" fillId="0" borderId="34" xfId="1" applyNumberFormat="1" applyFont="1" applyBorder="1" applyAlignment="1" applyProtection="1">
      <alignment horizontal="center" vertical="center"/>
      <protection locked="0"/>
    </xf>
    <xf numFmtId="176" fontId="13" fillId="0" borderId="25" xfId="1" applyNumberFormat="1" applyFont="1" applyBorder="1" applyAlignment="1" applyProtection="1">
      <alignment horizontal="center" vertical="center"/>
      <protection locked="0"/>
    </xf>
    <xf numFmtId="176" fontId="28" fillId="0" borderId="0" xfId="1" applyNumberFormat="1" applyFont="1" applyBorder="1" applyAlignment="1" applyProtection="1">
      <alignment vertical="top"/>
      <protection locked="0"/>
    </xf>
    <xf numFmtId="176" fontId="28" fillId="0" borderId="22" xfId="1" applyNumberFormat="1" applyFont="1" applyBorder="1" applyAlignment="1" applyProtection="1">
      <alignment vertical="top"/>
      <protection locked="0"/>
    </xf>
    <xf numFmtId="176" fontId="12" fillId="0" borderId="42" xfId="1" applyNumberFormat="1" applyFont="1" applyBorder="1" applyAlignment="1" applyProtection="1">
      <alignment vertical="top"/>
      <protection locked="0"/>
    </xf>
    <xf numFmtId="176" fontId="3" fillId="0" borderId="42" xfId="1" applyNumberFormat="1" applyFont="1" applyBorder="1" applyAlignment="1" applyProtection="1">
      <alignment wrapText="1"/>
      <protection locked="0"/>
    </xf>
    <xf numFmtId="176" fontId="3" fillId="0" borderId="0" xfId="1" applyNumberFormat="1" applyFont="1" applyBorder="1" applyAlignment="1" applyProtection="1">
      <alignment wrapText="1"/>
      <protection locked="0"/>
    </xf>
    <xf numFmtId="176" fontId="3" fillId="0" borderId="22" xfId="1" applyNumberFormat="1" applyFont="1" applyBorder="1" applyAlignment="1" applyProtection="1">
      <alignment wrapText="1"/>
      <protection locked="0"/>
    </xf>
    <xf numFmtId="176" fontId="16" fillId="0" borderId="6" xfId="1" applyNumberFormat="1" applyFont="1" applyBorder="1" applyAlignment="1" applyProtection="1">
      <alignment horizontal="distributed" vertical="center"/>
    </xf>
    <xf numFmtId="176" fontId="28" fillId="0" borderId="22" xfId="1" applyNumberFormat="1" applyFont="1" applyBorder="1" applyAlignment="1" applyProtection="1">
      <alignment vertical="center"/>
    </xf>
    <xf numFmtId="176" fontId="7" fillId="0" borderId="17" xfId="1" applyNumberFormat="1" applyFont="1" applyBorder="1" applyAlignment="1" applyProtection="1">
      <alignment vertical="center"/>
    </xf>
    <xf numFmtId="176" fontId="13" fillId="0" borderId="34" xfId="1" applyNumberFormat="1" applyFont="1" applyBorder="1" applyAlignment="1" applyProtection="1">
      <alignment horizontal="center" vertical="center"/>
    </xf>
    <xf numFmtId="176" fontId="31" fillId="0" borderId="32" xfId="1" applyNumberFormat="1" applyFont="1" applyBorder="1" applyAlignment="1" applyProtection="1">
      <alignment horizontal="center" vertical="center"/>
    </xf>
    <xf numFmtId="176" fontId="31" fillId="0" borderId="20" xfId="1" applyNumberFormat="1" applyFont="1" applyBorder="1" applyAlignment="1" applyProtection="1">
      <alignment horizontal="center" vertical="center"/>
    </xf>
    <xf numFmtId="176" fontId="31" fillId="0" borderId="27" xfId="1" applyNumberFormat="1" applyFont="1" applyBorder="1" applyAlignment="1" applyProtection="1">
      <alignment horizontal="center" vertical="center"/>
    </xf>
    <xf numFmtId="176" fontId="28" fillId="0" borderId="42" xfId="1" applyNumberFormat="1" applyFont="1" applyBorder="1" applyAlignment="1" applyProtection="1">
      <alignment vertical="center"/>
    </xf>
    <xf numFmtId="176" fontId="28" fillId="0" borderId="0" xfId="1" applyNumberFormat="1" applyFont="1" applyBorder="1" applyAlignment="1" applyProtection="1">
      <alignment vertical="top"/>
    </xf>
    <xf numFmtId="176" fontId="12" fillId="0" borderId="0" xfId="1" applyNumberFormat="1" applyFont="1" applyBorder="1" applyAlignment="1" applyProtection="1">
      <alignment vertical="top"/>
    </xf>
    <xf numFmtId="176" fontId="3" fillId="0" borderId="37" xfId="1" applyNumberFormat="1" applyFont="1" applyBorder="1" applyAlignment="1" applyProtection="1">
      <alignment horizontal="right" vertical="center"/>
    </xf>
    <xf numFmtId="176" fontId="12" fillId="0" borderId="0" xfId="1" applyNumberFormat="1" applyFont="1" applyAlignment="1" applyProtection="1">
      <alignment vertical="top" wrapText="1"/>
      <protection locked="0"/>
    </xf>
    <xf numFmtId="176" fontId="12" fillId="0" borderId="0" xfId="1" applyNumberFormat="1" applyFont="1" applyBorder="1" applyAlignment="1" applyProtection="1">
      <protection locked="0"/>
    </xf>
    <xf numFmtId="176" fontId="15" fillId="0" borderId="0" xfId="1" applyNumberFormat="1" applyFont="1" applyBorder="1" applyAlignment="1" applyProtection="1">
      <alignment horizontal="center"/>
      <protection locked="0"/>
    </xf>
    <xf numFmtId="176" fontId="12" fillId="0" borderId="0" xfId="1" applyNumberFormat="1" applyFont="1" applyBorder="1" applyAlignment="1" applyProtection="1">
      <alignment horizontal="left" vertical="center"/>
      <protection locked="0"/>
    </xf>
    <xf numFmtId="176" fontId="7" fillId="0" borderId="7" xfId="1" applyNumberFormat="1" applyFont="1" applyBorder="1" applyAlignment="1" applyProtection="1">
      <alignment horizontal="center"/>
      <protection locked="0"/>
    </xf>
    <xf numFmtId="176" fontId="6" fillId="0" borderId="0" xfId="1" applyNumberFormat="1" applyFont="1" applyAlignment="1" applyProtection="1">
      <alignment vertical="top"/>
      <protection locked="0"/>
    </xf>
    <xf numFmtId="176" fontId="6" fillId="0" borderId="22" xfId="1" applyNumberFormat="1" applyFont="1" applyBorder="1" applyAlignment="1" applyProtection="1">
      <alignment vertical="top"/>
      <protection locked="0"/>
    </xf>
    <xf numFmtId="176" fontId="3" fillId="0" borderId="16" xfId="1" applyNumberFormat="1" applyFont="1" applyBorder="1" applyAlignment="1" applyProtection="1">
      <alignment horizontal="left" vertical="center"/>
      <protection locked="0"/>
    </xf>
    <xf numFmtId="176" fontId="3" fillId="0" borderId="6" xfId="1" applyNumberFormat="1" applyFont="1" applyBorder="1" applyAlignment="1" applyProtection="1">
      <alignment horizontal="left" vertical="center"/>
      <protection locked="0"/>
    </xf>
    <xf numFmtId="176" fontId="28" fillId="0" borderId="0" xfId="1" applyNumberFormat="1" applyFont="1" applyAlignment="1" applyProtection="1">
      <protection locked="0"/>
    </xf>
    <xf numFmtId="176" fontId="28" fillId="0" borderId="22" xfId="1" applyNumberFormat="1" applyFont="1" applyBorder="1" applyAlignment="1" applyProtection="1">
      <protection locked="0"/>
    </xf>
    <xf numFmtId="176" fontId="3" fillId="0" borderId="33" xfId="1" applyNumberFormat="1" applyFont="1" applyBorder="1" applyAlignment="1" applyProtection="1">
      <alignment vertical="center"/>
      <protection locked="0"/>
    </xf>
    <xf numFmtId="176" fontId="3" fillId="0" borderId="28" xfId="1" applyNumberFormat="1" applyFont="1" applyBorder="1" applyAlignment="1" applyProtection="1">
      <alignment horizontal="right" vertical="center"/>
      <protection locked="0"/>
    </xf>
    <xf numFmtId="176" fontId="3" fillId="0" borderId="11" xfId="1" applyNumberFormat="1" applyFont="1" applyBorder="1" applyAlignment="1" applyProtection="1">
      <alignment vertical="center"/>
      <protection locked="0"/>
    </xf>
    <xf numFmtId="176" fontId="17" fillId="0" borderId="25" xfId="1" applyNumberFormat="1" applyFont="1" applyBorder="1" applyAlignment="1" applyProtection="1">
      <alignment horizontal="center" vertical="center" wrapText="1"/>
      <protection locked="0"/>
    </xf>
    <xf numFmtId="176" fontId="3" fillId="0" borderId="50" xfId="1" applyNumberFormat="1" applyFont="1" applyBorder="1" applyAlignment="1" applyProtection="1">
      <alignment vertical="center" shrinkToFit="1"/>
      <protection locked="0"/>
    </xf>
    <xf numFmtId="176" fontId="0" fillId="0" borderId="14" xfId="1" applyNumberFormat="1" applyFont="1" applyBorder="1" applyProtection="1">
      <protection locked="0"/>
    </xf>
    <xf numFmtId="176" fontId="3" fillId="0" borderId="6" xfId="1" applyNumberFormat="1" applyFont="1" applyBorder="1" applyAlignment="1" applyProtection="1">
      <alignment horizontal="center" vertical="center" shrinkToFit="1"/>
    </xf>
    <xf numFmtId="176" fontId="22" fillId="0" borderId="43" xfId="1" applyNumberFormat="1" applyFont="1" applyBorder="1" applyProtection="1"/>
    <xf numFmtId="176" fontId="14" fillId="0" borderId="16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horizontal="left" vertical="center"/>
      <protection locked="0"/>
    </xf>
    <xf numFmtId="176" fontId="3" fillId="0" borderId="0" xfId="1" applyNumberFormat="1" applyFont="1" applyBorder="1" applyAlignment="1" applyProtection="1">
      <alignment horizontal="right" vertical="center"/>
      <protection locked="0"/>
    </xf>
    <xf numFmtId="176" fontId="3" fillId="0" borderId="22" xfId="1" applyNumberFormat="1" applyFont="1" applyBorder="1" applyAlignment="1" applyProtection="1">
      <alignment vertical="center"/>
      <protection locked="0"/>
    </xf>
    <xf numFmtId="176" fontId="14" fillId="0" borderId="6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Alignment="1" applyProtection="1">
      <alignment vertical="center"/>
      <protection locked="0"/>
    </xf>
    <xf numFmtId="176" fontId="3" fillId="0" borderId="0" xfId="1" applyNumberFormat="1" applyFont="1" applyBorder="1" applyProtection="1">
      <protection locked="0"/>
    </xf>
    <xf numFmtId="176" fontId="13" fillId="0" borderId="0" xfId="1" applyNumberFormat="1" applyFont="1" applyBorder="1" applyAlignment="1" applyProtection="1">
      <alignment horizontal="center"/>
      <protection locked="0"/>
    </xf>
    <xf numFmtId="176" fontId="14" fillId="0" borderId="24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29" xfId="1" applyNumberFormat="1" applyFont="1" applyBorder="1" applyAlignment="1" applyProtection="1">
      <alignment horizontal="right"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6" fontId="12" fillId="0" borderId="1" xfId="1" applyNumberFormat="1" applyFont="1" applyBorder="1" applyAlignment="1" applyProtection="1">
      <alignment vertical="top"/>
      <protection locked="0"/>
    </xf>
    <xf numFmtId="176" fontId="12" fillId="0" borderId="30" xfId="1" applyNumberFormat="1" applyFont="1" applyBorder="1" applyAlignment="1" applyProtection="1">
      <alignment vertical="top" wrapText="1"/>
      <protection locked="0"/>
    </xf>
    <xf numFmtId="176" fontId="12" fillId="0" borderId="13" xfId="1" applyNumberFormat="1" applyFont="1" applyBorder="1" applyAlignment="1" applyProtection="1">
      <alignment vertical="top" wrapText="1"/>
      <protection locked="0"/>
    </xf>
    <xf numFmtId="176" fontId="14" fillId="0" borderId="42" xfId="1" applyNumberFormat="1" applyFont="1" applyBorder="1" applyProtection="1">
      <protection locked="0"/>
    </xf>
    <xf numFmtId="176" fontId="14" fillId="0" borderId="0" xfId="1" applyNumberFormat="1" applyFont="1" applyBorder="1" applyProtection="1">
      <protection locked="0"/>
    </xf>
    <xf numFmtId="176" fontId="14" fillId="0" borderId="22" xfId="1" applyNumberFormat="1" applyFont="1" applyBorder="1" applyProtection="1">
      <protection locked="0"/>
    </xf>
    <xf numFmtId="176" fontId="31" fillId="0" borderId="19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horizontal="left" vertical="center"/>
      <protection locked="0"/>
    </xf>
    <xf numFmtId="176" fontId="7" fillId="0" borderId="24" xfId="1" applyNumberFormat="1" applyFont="1" applyBorder="1" applyAlignment="1" applyProtection="1">
      <alignment horizontal="left" vertical="center"/>
      <protection locked="0"/>
    </xf>
    <xf numFmtId="176" fontId="13" fillId="0" borderId="0" xfId="1" applyNumberFormat="1" applyFont="1" applyBorder="1" applyAlignment="1" applyProtection="1">
      <alignment vertical="center"/>
      <protection locked="0"/>
    </xf>
    <xf numFmtId="176" fontId="7" fillId="0" borderId="3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vertical="center"/>
      <protection locked="0"/>
    </xf>
    <xf numFmtId="176" fontId="14" fillId="0" borderId="14" xfId="1" applyNumberFormat="1" applyFont="1" applyBorder="1" applyProtection="1">
      <protection locked="0"/>
    </xf>
    <xf numFmtId="176" fontId="2" fillId="0" borderId="19" xfId="1" applyNumberFormat="1" applyFont="1" applyBorder="1" applyAlignment="1" applyProtection="1">
      <alignment horizontal="center" vertical="center"/>
    </xf>
    <xf numFmtId="176" fontId="14" fillId="0" borderId="11" xfId="1" applyNumberFormat="1" applyFont="1" applyBorder="1" applyAlignment="1" applyProtection="1">
      <alignment vertical="center"/>
      <protection locked="0"/>
    </xf>
    <xf numFmtId="176" fontId="2" fillId="0" borderId="6" xfId="1" applyNumberFormat="1" applyFont="1" applyBorder="1" applyAlignment="1" applyProtection="1">
      <alignment horizontal="distributed" vertical="center"/>
      <protection locked="0"/>
    </xf>
    <xf numFmtId="176" fontId="29" fillId="0" borderId="6" xfId="1" applyNumberFormat="1" applyFont="1" applyBorder="1" applyAlignment="1" applyProtection="1">
      <alignment horizontal="distributed" vertical="center" justifyLastLine="1"/>
      <protection locked="0"/>
    </xf>
    <xf numFmtId="176" fontId="7" fillId="0" borderId="48" xfId="1" applyNumberFormat="1" applyFont="1" applyBorder="1" applyProtection="1">
      <protection locked="0"/>
    </xf>
    <xf numFmtId="176" fontId="14" fillId="0" borderId="8" xfId="1" applyNumberFormat="1" applyFont="1" applyBorder="1" applyProtection="1">
      <protection locked="0"/>
    </xf>
    <xf numFmtId="176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6" xfId="1" applyNumberFormat="1" applyFont="1" applyBorder="1" applyAlignment="1" applyProtection="1">
      <alignment horizontal="distributed" vertical="center" wrapText="1"/>
      <protection locked="0"/>
    </xf>
    <xf numFmtId="176" fontId="14" fillId="0" borderId="6" xfId="1" applyNumberFormat="1" applyFont="1" applyBorder="1" applyAlignment="1" applyProtection="1">
      <alignment horizontal="distributed" vertical="center"/>
      <protection locked="0"/>
    </xf>
    <xf numFmtId="176" fontId="7" fillId="0" borderId="60" xfId="1" applyNumberFormat="1" applyFont="1" applyBorder="1" applyProtection="1">
      <protection locked="0"/>
    </xf>
    <xf numFmtId="176" fontId="7" fillId="0" borderId="4" xfId="1" applyNumberFormat="1" applyFont="1" applyBorder="1" applyProtection="1">
      <protection locked="0"/>
    </xf>
    <xf numFmtId="176" fontId="7" fillId="0" borderId="14" xfId="1" applyNumberFormat="1" applyFont="1" applyBorder="1" applyProtection="1">
      <protection locked="0"/>
    </xf>
    <xf numFmtId="176" fontId="3" fillId="0" borderId="6" xfId="1" applyNumberFormat="1" applyFont="1" applyBorder="1" applyAlignment="1" applyProtection="1">
      <alignment horizontal="distributed" vertical="center" justifyLastLine="1"/>
    </xf>
    <xf numFmtId="176" fontId="7" fillId="0" borderId="6" xfId="1" applyNumberFormat="1" applyFont="1" applyBorder="1" applyAlignment="1" applyProtection="1">
      <alignment horizontal="distributed" vertical="center" wrapText="1"/>
    </xf>
    <xf numFmtId="176" fontId="22" fillId="0" borderId="6" xfId="1" applyNumberFormat="1" applyFont="1" applyBorder="1" applyAlignment="1" applyProtection="1">
      <alignment horizontal="distributed" vertical="center"/>
    </xf>
    <xf numFmtId="176" fontId="29" fillId="0" borderId="16" xfId="1" applyNumberFormat="1" applyFont="1" applyBorder="1" applyAlignment="1" applyProtection="1">
      <alignment horizontal="distributed" vertical="center"/>
    </xf>
    <xf numFmtId="176" fontId="29" fillId="0" borderId="6" xfId="1" applyNumberFormat="1" applyFont="1" applyBorder="1" applyAlignment="1" applyProtection="1">
      <alignment horizontal="distributed" vertical="center"/>
    </xf>
    <xf numFmtId="176" fontId="19" fillId="0" borderId="12" xfId="1" applyNumberFormat="1" applyFont="1" applyFill="1" applyBorder="1" applyAlignment="1" applyProtection="1">
      <protection locked="0"/>
    </xf>
    <xf numFmtId="176" fontId="3" fillId="0" borderId="30" xfId="1" applyNumberFormat="1" applyFont="1" applyFill="1" applyBorder="1" applyAlignment="1" applyProtection="1">
      <alignment vertical="top"/>
      <protection locked="0"/>
    </xf>
    <xf numFmtId="176" fontId="3" fillId="0" borderId="13" xfId="1" applyNumberFormat="1" applyFont="1" applyFill="1" applyBorder="1" applyAlignment="1" applyProtection="1">
      <alignment vertical="top"/>
      <protection locked="0"/>
    </xf>
    <xf numFmtId="176" fontId="0" fillId="0" borderId="0" xfId="1" applyNumberFormat="1" applyFont="1" applyFill="1" applyProtection="1">
      <protection locked="0"/>
    </xf>
    <xf numFmtId="176" fontId="0" fillId="0" borderId="3" xfId="1" applyNumberFormat="1" applyFont="1" applyFill="1" applyBorder="1" applyProtection="1">
      <protection locked="0"/>
    </xf>
    <xf numFmtId="176" fontId="0" fillId="0" borderId="12" xfId="1" applyNumberFormat="1" applyFont="1" applyFill="1" applyBorder="1" applyAlignment="1" applyProtection="1">
      <protection locked="0"/>
    </xf>
    <xf numFmtId="176" fontId="22" fillId="0" borderId="0" xfId="1" applyNumberFormat="1" applyFont="1" applyFill="1" applyProtection="1">
      <protection locked="0"/>
    </xf>
    <xf numFmtId="176" fontId="4" fillId="0" borderId="0" xfId="1" applyNumberFormat="1" applyFont="1" applyFill="1" applyAlignment="1" applyProtection="1">
      <alignment horizontal="left" vertical="center"/>
      <protection locked="0"/>
    </xf>
    <xf numFmtId="176" fontId="24" fillId="0" borderId="0" xfId="1" applyNumberFormat="1" applyFont="1" applyFill="1" applyAlignment="1" applyProtection="1">
      <alignment horizontal="left" vertical="center"/>
      <protection locked="0"/>
    </xf>
    <xf numFmtId="176" fontId="24" fillId="0" borderId="0" xfId="1" applyNumberFormat="1" applyFont="1" applyFill="1" applyAlignment="1" applyProtection="1">
      <alignment horizontal="left" vertical="center" shrinkToFit="1"/>
      <protection locked="0"/>
    </xf>
    <xf numFmtId="176" fontId="0" fillId="0" borderId="0" xfId="1" applyNumberFormat="1" applyFont="1" applyFill="1" applyAlignment="1" applyProtection="1">
      <alignment vertical="center"/>
      <protection locked="0"/>
    </xf>
    <xf numFmtId="176" fontId="0" fillId="0" borderId="0" xfId="1" applyNumberFormat="1" applyFont="1" applyFill="1" applyAlignment="1" applyProtection="1">
      <alignment shrinkToFit="1"/>
      <protection locked="0"/>
    </xf>
    <xf numFmtId="176" fontId="14" fillId="0" borderId="0" xfId="1" applyNumberFormat="1" applyFont="1" applyFill="1" applyProtection="1">
      <protection locked="0"/>
    </xf>
    <xf numFmtId="176" fontId="7" fillId="0" borderId="15" xfId="1" applyNumberFormat="1" applyFont="1" applyFill="1" applyBorder="1" applyProtection="1">
      <protection locked="0"/>
    </xf>
    <xf numFmtId="176" fontId="22" fillId="0" borderId="15" xfId="1" applyNumberFormat="1" applyFont="1" applyFill="1" applyBorder="1" applyProtection="1">
      <protection locked="0"/>
    </xf>
    <xf numFmtId="176" fontId="7" fillId="0" borderId="16" xfId="1" applyNumberFormat="1" applyFont="1" applyFill="1" applyBorder="1" applyAlignment="1" applyProtection="1">
      <alignment horizontal="distributed" vertical="center"/>
      <protection locked="0"/>
    </xf>
    <xf numFmtId="176" fontId="7" fillId="0" borderId="16" xfId="1" applyNumberFormat="1" applyFont="1" applyFill="1" applyBorder="1" applyAlignment="1" applyProtection="1">
      <alignment vertical="center"/>
      <protection locked="0"/>
    </xf>
    <xf numFmtId="176" fontId="14" fillId="0" borderId="16" xfId="1" applyNumberFormat="1" applyFont="1" applyFill="1" applyBorder="1" applyAlignment="1" applyProtection="1">
      <alignment vertical="center"/>
      <protection locked="0"/>
    </xf>
    <xf numFmtId="176" fontId="17" fillId="0" borderId="17" xfId="1" applyNumberFormat="1" applyFont="1" applyFill="1" applyBorder="1" applyAlignment="1" applyProtection="1">
      <alignment horizontal="center" vertical="center"/>
      <protection locked="0"/>
    </xf>
    <xf numFmtId="176" fontId="3" fillId="0" borderId="15" xfId="1" applyNumberFormat="1" applyFont="1" applyFill="1" applyBorder="1" applyAlignment="1" applyProtection="1">
      <alignment vertical="center"/>
      <protection locked="0"/>
    </xf>
    <xf numFmtId="176" fontId="17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18" xfId="1" applyNumberFormat="1" applyFont="1" applyFill="1" applyBorder="1" applyAlignment="1" applyProtection="1">
      <alignment horizontal="right" vertical="center"/>
      <protection locked="0"/>
    </xf>
    <xf numFmtId="176" fontId="3" fillId="0" borderId="45" xfId="1" applyNumberFormat="1" applyFont="1" applyFill="1" applyBorder="1" applyAlignment="1" applyProtection="1">
      <alignment vertical="center" shrinkToFit="1"/>
      <protection locked="0"/>
    </xf>
    <xf numFmtId="176" fontId="28" fillId="0" borderId="30" xfId="1" applyNumberFormat="1" applyFont="1" applyFill="1" applyBorder="1" applyAlignment="1" applyProtection="1">
      <alignment horizontal="center" vertical="center"/>
      <protection locked="0"/>
    </xf>
    <xf numFmtId="176" fontId="28" fillId="0" borderId="30" xfId="1" applyNumberFormat="1" applyFont="1" applyFill="1" applyBorder="1" applyAlignment="1" applyProtection="1">
      <alignment horizontal="right" vertical="center"/>
      <protection locked="0"/>
    </xf>
    <xf numFmtId="176" fontId="28" fillId="0" borderId="13" xfId="1" applyNumberFormat="1" applyFont="1" applyFill="1" applyBorder="1" applyAlignment="1" applyProtection="1">
      <alignment vertical="center"/>
      <protection locked="0"/>
    </xf>
    <xf numFmtId="176" fontId="7" fillId="0" borderId="19" xfId="1" applyNumberFormat="1" applyFont="1" applyFill="1" applyBorder="1" applyProtection="1">
      <protection locked="0"/>
    </xf>
    <xf numFmtId="176" fontId="14" fillId="0" borderId="6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horizontal="right" vertical="center"/>
      <protection locked="0"/>
    </xf>
    <xf numFmtId="176" fontId="3" fillId="0" borderId="39" xfId="1" applyNumberFormat="1" applyFont="1" applyFill="1" applyBorder="1" applyAlignment="1" applyProtection="1">
      <alignment vertical="center" shrinkToFit="1"/>
      <protection locked="0"/>
    </xf>
    <xf numFmtId="176" fontId="28" fillId="0" borderId="0" xfId="1" applyNumberFormat="1" applyFont="1" applyFill="1" applyBorder="1" applyAlignment="1" applyProtection="1">
      <alignment horizontal="center" vertical="center"/>
      <protection locked="0"/>
    </xf>
    <xf numFmtId="176" fontId="28" fillId="0" borderId="0" xfId="1" applyNumberFormat="1" applyFont="1" applyFill="1" applyBorder="1" applyAlignment="1" applyProtection="1">
      <alignment horizontal="right" vertical="center"/>
      <protection locked="0"/>
    </xf>
    <xf numFmtId="176" fontId="28" fillId="0" borderId="22" xfId="1" applyNumberFormat="1" applyFont="1" applyFill="1" applyBorder="1" applyAlignment="1" applyProtection="1">
      <alignment vertical="center"/>
      <protection locked="0"/>
    </xf>
    <xf numFmtId="176" fontId="7" fillId="0" borderId="6" xfId="1" applyNumberFormat="1" applyFont="1" applyFill="1" applyBorder="1" applyAlignment="1" applyProtection="1">
      <alignment horizontal="distributed" vertical="center"/>
      <protection locked="0"/>
    </xf>
    <xf numFmtId="176" fontId="12" fillId="0" borderId="0" xfId="1" applyNumberFormat="1" applyFont="1" applyFill="1" applyBorder="1" applyAlignment="1" applyProtection="1">
      <alignment vertical="center"/>
      <protection locked="0"/>
    </xf>
    <xf numFmtId="176" fontId="15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1" applyNumberFormat="1" applyFont="1" applyFill="1" applyBorder="1" applyAlignment="1" applyProtection="1">
      <alignment horizontal="right" vertical="center"/>
      <protection locked="0"/>
    </xf>
    <xf numFmtId="176" fontId="12" fillId="0" borderId="22" xfId="1" applyNumberFormat="1" applyFont="1" applyFill="1" applyBorder="1" applyAlignment="1" applyProtection="1">
      <alignment vertical="center"/>
      <protection locked="0"/>
    </xf>
    <xf numFmtId="176" fontId="12" fillId="0" borderId="0" xfId="1" applyNumberFormat="1" applyFont="1" applyFill="1" applyBorder="1" applyProtection="1">
      <protection locked="0"/>
    </xf>
    <xf numFmtId="176" fontId="15" fillId="0" borderId="0" xfId="1" applyNumberFormat="1" applyFont="1" applyFill="1" applyBorder="1" applyAlignment="1" applyProtection="1">
      <alignment horizontal="center"/>
      <protection locked="0"/>
    </xf>
    <xf numFmtId="176" fontId="13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1" applyNumberFormat="1" applyFont="1" applyFill="1" applyBorder="1" applyAlignment="1" applyProtection="1">
      <alignment horizontal="left" vertical="center"/>
      <protection locked="0"/>
    </xf>
    <xf numFmtId="176" fontId="3" fillId="0" borderId="6" xfId="1" applyNumberFormat="1" applyFont="1" applyFill="1" applyBorder="1" applyAlignment="1" applyProtection="1">
      <alignment horizontal="right" vertical="center"/>
      <protection locked="0"/>
    </xf>
    <xf numFmtId="176" fontId="3" fillId="0" borderId="24" xfId="1" applyNumberFormat="1" applyFont="1" applyFill="1" applyBorder="1" applyAlignment="1" applyProtection="1">
      <alignment horizontal="distributed" vertical="center"/>
      <protection locked="0"/>
    </xf>
    <xf numFmtId="176" fontId="17" fillId="0" borderId="25" xfId="1" applyNumberFormat="1" applyFont="1" applyFill="1" applyBorder="1" applyAlignment="1" applyProtection="1">
      <alignment horizontal="center" vertical="center"/>
      <protection locked="0"/>
    </xf>
    <xf numFmtId="176" fontId="3" fillId="0" borderId="24" xfId="1" applyNumberFormat="1" applyFont="1" applyFill="1" applyBorder="1" applyAlignment="1" applyProtection="1">
      <alignment horizontal="right" vertical="center"/>
      <protection locked="0"/>
    </xf>
    <xf numFmtId="176" fontId="3" fillId="0" borderId="50" xfId="1" applyNumberFormat="1" applyFont="1" applyFill="1" applyBorder="1" applyAlignment="1" applyProtection="1">
      <alignment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distributed" vertical="center"/>
      <protection locked="0"/>
    </xf>
    <xf numFmtId="176" fontId="7" fillId="0" borderId="23" xfId="1" applyNumberFormat="1" applyFont="1" applyFill="1" applyBorder="1" applyProtection="1">
      <protection locked="0"/>
    </xf>
    <xf numFmtId="176" fontId="22" fillId="0" borderId="23" xfId="1" applyNumberFormat="1" applyFont="1" applyFill="1" applyBorder="1" applyProtection="1">
      <protection locked="0"/>
    </xf>
    <xf numFmtId="176" fontId="7" fillId="0" borderId="24" xfId="1" applyNumberFormat="1" applyFont="1" applyFill="1" applyBorder="1" applyAlignment="1" applyProtection="1">
      <alignment horizontal="distributed" vertical="center"/>
      <protection locked="0"/>
    </xf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14" fillId="0" borderId="40" xfId="1" applyNumberFormat="1" applyFont="1" applyFill="1" applyBorder="1" applyAlignment="1" applyProtection="1">
      <alignment vertical="center"/>
      <protection locked="0"/>
    </xf>
    <xf numFmtId="176" fontId="7" fillId="0" borderId="24" xfId="1" applyNumberFormat="1" applyFont="1" applyFill="1" applyBorder="1" applyAlignment="1" applyProtection="1">
      <alignment vertical="center"/>
      <protection locked="0"/>
    </xf>
    <xf numFmtId="176" fontId="7" fillId="0" borderId="40" xfId="1" applyNumberFormat="1" applyFont="1" applyFill="1" applyBorder="1" applyAlignment="1" applyProtection="1">
      <alignment vertical="center" shrinkToFit="1"/>
      <protection locked="0"/>
    </xf>
    <xf numFmtId="176" fontId="14" fillId="0" borderId="24" xfId="1" applyNumberFormat="1" applyFont="1" applyFill="1" applyBorder="1" applyAlignment="1" applyProtection="1">
      <alignment vertical="center"/>
      <protection locked="0"/>
    </xf>
    <xf numFmtId="176" fontId="3" fillId="0" borderId="26" xfId="1" applyNumberFormat="1" applyFont="1" applyFill="1" applyBorder="1" applyAlignment="1" applyProtection="1">
      <alignment horizontal="right" vertical="center"/>
      <protection locked="0"/>
    </xf>
    <xf numFmtId="176" fontId="3" fillId="0" borderId="40" xfId="1" applyNumberFormat="1" applyFont="1" applyFill="1" applyBorder="1" applyAlignment="1" applyProtection="1">
      <alignment vertical="center" shrinkToFit="1"/>
      <protection locked="0"/>
    </xf>
    <xf numFmtId="176" fontId="3" fillId="0" borderId="23" xfId="1" applyNumberFormat="1" applyFont="1" applyFill="1" applyBorder="1" applyAlignment="1" applyProtection="1">
      <alignment vertical="center"/>
      <protection locked="0"/>
    </xf>
    <xf numFmtId="176" fontId="7" fillId="0" borderId="2" xfId="1" applyNumberFormat="1" applyFont="1" applyFill="1" applyBorder="1" applyProtection="1">
      <protection locked="0"/>
    </xf>
    <xf numFmtId="176" fontId="22" fillId="0" borderId="2" xfId="1" applyNumberFormat="1" applyFont="1" applyFill="1" applyBorder="1" applyProtection="1">
      <protection locked="0"/>
    </xf>
    <xf numFmtId="176" fontId="7" fillId="0" borderId="12" xfId="1" applyNumberFormat="1" applyFont="1" applyFill="1" applyBorder="1" applyAlignment="1" applyProtection="1">
      <alignment horizontal="center" vertical="center"/>
      <protection locked="0"/>
    </xf>
    <xf numFmtId="176" fontId="7" fillId="0" borderId="36" xfId="1" applyNumberFormat="1" applyFont="1" applyFill="1" applyBorder="1" applyAlignment="1" applyProtection="1">
      <alignment horizontal="center" vertical="center"/>
      <protection locked="0"/>
    </xf>
    <xf numFmtId="176" fontId="7" fillId="0" borderId="37" xfId="1" applyNumberFormat="1" applyFont="1" applyFill="1" applyBorder="1" applyAlignment="1" applyProtection="1">
      <alignment horizontal="right" vertical="center"/>
      <protection locked="0"/>
    </xf>
    <xf numFmtId="176" fontId="7" fillId="0" borderId="12" xfId="1" applyNumberFormat="1" applyFont="1" applyFill="1" applyBorder="1" applyAlignment="1" applyProtection="1">
      <alignment vertical="center"/>
      <protection locked="0"/>
    </xf>
    <xf numFmtId="176" fontId="7" fillId="0" borderId="41" xfId="1" applyNumberFormat="1" applyFont="1" applyFill="1" applyBorder="1" applyAlignment="1" applyProtection="1">
      <alignment vertical="center" shrinkToFit="1"/>
      <protection locked="0"/>
    </xf>
    <xf numFmtId="176" fontId="7" fillId="0" borderId="2" xfId="1" applyNumberFormat="1" applyFont="1" applyFill="1" applyBorder="1" applyAlignment="1" applyProtection="1">
      <alignment vertical="center"/>
      <protection locked="0"/>
    </xf>
    <xf numFmtId="176" fontId="8" fillId="0" borderId="29" xfId="1" applyNumberFormat="1" applyFont="1" applyFill="1" applyBorder="1" applyAlignment="1" applyProtection="1">
      <alignment horizontal="center" vertical="center"/>
      <protection locked="0"/>
    </xf>
    <xf numFmtId="176" fontId="8" fillId="0" borderId="29" xfId="1" applyNumberFormat="1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Protection="1">
      <protection locked="0"/>
    </xf>
    <xf numFmtId="0" fontId="28" fillId="0" borderId="30" xfId="0" applyFont="1" applyBorder="1" applyAlignment="1" applyProtection="1">
      <alignment vertical="center"/>
      <protection locked="0"/>
    </xf>
    <xf numFmtId="0" fontId="32" fillId="0" borderId="13" xfId="0" applyFont="1" applyBorder="1" applyAlignment="1" applyProtection="1">
      <alignment vertical="center"/>
      <protection locked="0"/>
    </xf>
    <xf numFmtId="0" fontId="28" fillId="0" borderId="42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176" fontId="30" fillId="0" borderId="6" xfId="1" applyNumberFormat="1" applyFont="1" applyFill="1" applyBorder="1" applyAlignment="1" applyProtection="1">
      <alignment horizontal="distributed" vertical="center"/>
      <protection locked="0"/>
    </xf>
    <xf numFmtId="176" fontId="16" fillId="0" borderId="0" xfId="1" applyNumberFormat="1" applyFont="1" applyFill="1" applyProtection="1">
      <protection locked="0"/>
    </xf>
    <xf numFmtId="176" fontId="16" fillId="0" borderId="22" xfId="1" applyNumberFormat="1" applyFont="1" applyFill="1" applyBorder="1" applyProtection="1">
      <protection locked="0"/>
    </xf>
    <xf numFmtId="0" fontId="28" fillId="0" borderId="22" xfId="0" applyFont="1" applyBorder="1" applyAlignment="1" applyProtection="1">
      <alignment vertical="center"/>
      <protection locked="0"/>
    </xf>
    <xf numFmtId="176" fontId="28" fillId="0" borderId="0" xfId="1" applyNumberFormat="1" applyFont="1" applyFill="1" applyBorder="1" applyAlignment="1" applyProtection="1">
      <alignment vertical="top" wrapText="1"/>
      <protection locked="0"/>
    </xf>
    <xf numFmtId="176" fontId="28" fillId="0" borderId="22" xfId="1" applyNumberFormat="1" applyFont="1" applyFill="1" applyBorder="1" applyAlignment="1" applyProtection="1">
      <alignment vertical="top" wrapText="1"/>
      <protection locked="0"/>
    </xf>
    <xf numFmtId="176" fontId="33" fillId="0" borderId="42" xfId="1" applyNumberFormat="1" applyFont="1" applyFill="1" applyBorder="1" applyAlignment="1" applyProtection="1">
      <alignment horizontal="left" vertical="top" wrapText="1"/>
      <protection locked="0"/>
    </xf>
    <xf numFmtId="176" fontId="33" fillId="0" borderId="0" xfId="1" applyNumberFormat="1" applyFont="1" applyFill="1" applyBorder="1" applyAlignment="1" applyProtection="1">
      <alignment horizontal="left" vertical="top" wrapText="1"/>
      <protection locked="0"/>
    </xf>
    <xf numFmtId="176" fontId="33" fillId="0" borderId="22" xfId="1" applyNumberFormat="1" applyFont="1" applyFill="1" applyBorder="1" applyAlignment="1" applyProtection="1">
      <alignment horizontal="left" vertical="top" wrapText="1"/>
      <protection locked="0"/>
    </xf>
    <xf numFmtId="176" fontId="16" fillId="0" borderId="42" xfId="1" applyNumberFormat="1" applyFont="1" applyFill="1" applyBorder="1" applyAlignment="1" applyProtection="1">
      <alignment vertical="top" wrapText="1"/>
      <protection locked="0"/>
    </xf>
    <xf numFmtId="176" fontId="16" fillId="0" borderId="0" xfId="1" applyNumberFormat="1" applyFont="1" applyFill="1" applyBorder="1" applyAlignment="1" applyProtection="1">
      <alignment vertical="top" wrapText="1"/>
      <protection locked="0"/>
    </xf>
    <xf numFmtId="176" fontId="16" fillId="0" borderId="22" xfId="1" applyNumberFormat="1" applyFont="1" applyFill="1" applyBorder="1" applyAlignment="1" applyProtection="1">
      <alignment vertical="top" wrapText="1"/>
      <protection locked="0"/>
    </xf>
    <xf numFmtId="176" fontId="8" fillId="0" borderId="3" xfId="1" applyNumberFormat="1" applyFont="1" applyFill="1" applyBorder="1" applyAlignment="1" applyProtection="1">
      <alignment vertical="center"/>
      <protection locked="0"/>
    </xf>
    <xf numFmtId="176" fontId="8" fillId="0" borderId="29" xfId="1" applyNumberFormat="1" applyFont="1" applyFill="1" applyBorder="1" applyAlignment="1" applyProtection="1">
      <alignment vertical="center"/>
      <protection locked="0"/>
    </xf>
    <xf numFmtId="176" fontId="0" fillId="0" borderId="14" xfId="1" applyNumberFormat="1" applyFont="1" applyFill="1" applyBorder="1" applyProtection="1">
      <protection locked="0"/>
    </xf>
    <xf numFmtId="176" fontId="0" fillId="0" borderId="0" xfId="1" applyNumberFormat="1" applyFont="1" applyFill="1" applyAlignment="1" applyProtection="1">
      <alignment horizontal="center"/>
      <protection locked="0"/>
    </xf>
    <xf numFmtId="176" fontId="7" fillId="0" borderId="0" xfId="1" applyNumberFormat="1" applyFont="1" applyFill="1" applyAlignment="1" applyProtection="1">
      <alignment horizontal="center"/>
      <protection locked="0"/>
    </xf>
    <xf numFmtId="176" fontId="12" fillId="0" borderId="0" xfId="1" applyNumberFormat="1" applyFont="1" applyFill="1" applyProtection="1">
      <protection locked="0"/>
    </xf>
    <xf numFmtId="176" fontId="12" fillId="0" borderId="0" xfId="1" applyNumberFormat="1" applyFont="1" applyFill="1" applyAlignment="1" applyProtection="1">
      <alignment shrinkToFit="1"/>
      <protection locked="0"/>
    </xf>
    <xf numFmtId="178" fontId="0" fillId="0" borderId="30" xfId="1" applyNumberFormat="1" applyFont="1" applyFill="1" applyBorder="1" applyAlignment="1" applyProtection="1">
      <protection locked="0"/>
    </xf>
    <xf numFmtId="176" fontId="3" fillId="0" borderId="1" xfId="1" applyNumberFormat="1" applyFont="1" applyFill="1" applyBorder="1" applyAlignment="1" applyProtection="1">
      <alignment horizontal="left" vertical="top"/>
    </xf>
    <xf numFmtId="176" fontId="3" fillId="0" borderId="2" xfId="1" applyNumberFormat="1" applyFont="1" applyFill="1" applyBorder="1" applyAlignment="1" applyProtection="1">
      <alignment vertical="top"/>
    </xf>
    <xf numFmtId="176" fontId="3" fillId="0" borderId="12" xfId="1" applyNumberFormat="1" applyFont="1" applyFill="1" applyBorder="1" applyAlignment="1" applyProtection="1">
      <alignment vertical="top"/>
    </xf>
    <xf numFmtId="176" fontId="3" fillId="0" borderId="30" xfId="1" applyNumberFormat="1" applyFont="1" applyFill="1" applyBorder="1" applyAlignment="1" applyProtection="1">
      <alignment vertical="top"/>
    </xf>
    <xf numFmtId="176" fontId="18" fillId="0" borderId="59" xfId="1" applyNumberFormat="1" applyFont="1" applyFill="1" applyBorder="1" applyAlignment="1" applyProtection="1"/>
    <xf numFmtId="176" fontId="4" fillId="0" borderId="0" xfId="1" applyNumberFormat="1" applyFont="1" applyFill="1" applyAlignment="1" applyProtection="1">
      <alignment horizontal="left" vertical="center"/>
    </xf>
    <xf numFmtId="176" fontId="11" fillId="0" borderId="0" xfId="1" applyNumberFormat="1" applyFont="1" applyFill="1" applyAlignment="1" applyProtection="1">
      <alignment horizontal="right" vertical="center"/>
    </xf>
    <xf numFmtId="176" fontId="11" fillId="0" borderId="0" xfId="1" applyNumberFormat="1" applyFont="1" applyFill="1" applyAlignment="1" applyProtection="1">
      <alignment vertical="center"/>
    </xf>
    <xf numFmtId="176" fontId="14" fillId="0" borderId="2" xfId="1" applyNumberFormat="1" applyFont="1" applyFill="1" applyBorder="1" applyAlignment="1" applyProtection="1">
      <alignment horizontal="center"/>
    </xf>
    <xf numFmtId="176" fontId="7" fillId="0" borderId="16" xfId="1" applyNumberFormat="1" applyFont="1" applyFill="1" applyBorder="1" applyAlignment="1" applyProtection="1">
      <alignment horizontal="distributed" vertical="center"/>
    </xf>
    <xf numFmtId="176" fontId="31" fillId="0" borderId="20" xfId="1" applyNumberFormat="1" applyFont="1" applyFill="1" applyBorder="1" applyAlignment="1" applyProtection="1">
      <alignment horizontal="center" vertical="center" wrapText="1"/>
    </xf>
    <xf numFmtId="176" fontId="7" fillId="0" borderId="18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horizontal="distributed" vertical="center"/>
    </xf>
    <xf numFmtId="176" fontId="31" fillId="0" borderId="20" xfId="1" applyNumberFormat="1" applyFont="1" applyFill="1" applyBorder="1" applyAlignment="1" applyProtection="1">
      <alignment horizontal="center" vertical="center"/>
    </xf>
    <xf numFmtId="176" fontId="13" fillId="0" borderId="20" xfId="1" applyNumberFormat="1" applyFont="1" applyFill="1" applyBorder="1" applyAlignment="1" applyProtection="1">
      <alignment horizontal="center" vertical="center"/>
    </xf>
    <xf numFmtId="176" fontId="3" fillId="0" borderId="16" xfId="1" applyNumberFormat="1" applyFont="1" applyFill="1" applyBorder="1" applyAlignment="1" applyProtection="1">
      <alignment horizontal="distributed" vertical="center"/>
    </xf>
    <xf numFmtId="176" fontId="28" fillId="0" borderId="30" xfId="1" applyNumberFormat="1" applyFont="1" applyFill="1" applyBorder="1" applyAlignment="1" applyProtection="1">
      <alignment horizontal="left" vertical="center"/>
    </xf>
    <xf numFmtId="176" fontId="28" fillId="0" borderId="0" xfId="1" applyNumberFormat="1" applyFont="1" applyFill="1" applyBorder="1" applyAlignment="1" applyProtection="1">
      <alignment vertical="center"/>
    </xf>
    <xf numFmtId="176" fontId="28" fillId="0" borderId="1" xfId="1" applyNumberFormat="1" applyFont="1" applyFill="1" applyBorder="1" applyAlignment="1" applyProtection="1">
      <alignment horizontal="left" vertical="center"/>
    </xf>
    <xf numFmtId="0" fontId="28" fillId="0" borderId="42" xfId="0" applyFont="1" applyBorder="1" applyAlignment="1">
      <alignment vertical="center"/>
    </xf>
    <xf numFmtId="0" fontId="28" fillId="0" borderId="0" xfId="0" applyFont="1" applyAlignment="1">
      <alignment vertical="center"/>
    </xf>
    <xf numFmtId="176" fontId="22" fillId="0" borderId="19" xfId="1" applyNumberFormat="1" applyFont="1" applyFill="1" applyBorder="1" applyAlignment="1" applyProtection="1">
      <alignment vertical="center"/>
    </xf>
    <xf numFmtId="176" fontId="28" fillId="0" borderId="42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horizontal="center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41" xfId="1" applyNumberFormat="1" applyFont="1" applyFill="1" applyBorder="1" applyAlignment="1" applyProtection="1">
      <alignment vertical="center" shrinkToFit="1"/>
    </xf>
    <xf numFmtId="176" fontId="0" fillId="0" borderId="0" xfId="1" applyNumberFormat="1" applyFont="1" applyAlignment="1" applyProtection="1">
      <alignment vertical="center" shrinkToFit="1"/>
      <protection locked="0"/>
    </xf>
    <xf numFmtId="176" fontId="0" fillId="0" borderId="15" xfId="1" applyNumberFormat="1" applyFont="1" applyBorder="1" applyProtection="1">
      <protection locked="0"/>
    </xf>
    <xf numFmtId="176" fontId="5" fillId="0" borderId="16" xfId="1" applyNumberFormat="1" applyFont="1" applyBorder="1" applyAlignment="1" applyProtection="1">
      <alignment vertical="center" shrinkToFit="1"/>
      <protection locked="0"/>
    </xf>
    <xf numFmtId="176" fontId="3" fillId="0" borderId="15" xfId="1" applyNumberFormat="1" applyFont="1" applyBorder="1" applyAlignment="1" applyProtection="1">
      <alignment vertical="center" shrinkToFit="1"/>
      <protection locked="0"/>
    </xf>
    <xf numFmtId="176" fontId="3" fillId="0" borderId="17" xfId="1" applyNumberFormat="1" applyFont="1" applyBorder="1" applyAlignment="1" applyProtection="1">
      <alignment horizontal="left" vertical="center"/>
      <protection locked="0"/>
    </xf>
    <xf numFmtId="176" fontId="3" fillId="0" borderId="17" xfId="1" applyNumberFormat="1" applyFont="1" applyBorder="1" applyAlignment="1" applyProtection="1">
      <alignment horizontal="center" vertical="center"/>
      <protection locked="0"/>
    </xf>
    <xf numFmtId="176" fontId="28" fillId="0" borderId="30" xfId="1" applyNumberFormat="1" applyFont="1" applyBorder="1" applyAlignment="1" applyProtection="1">
      <alignment vertical="top"/>
      <protection locked="0"/>
    </xf>
    <xf numFmtId="176" fontId="16" fillId="0" borderId="22" xfId="1" applyNumberFormat="1" applyFont="1" applyBorder="1" applyAlignment="1" applyProtection="1">
      <protection locked="0"/>
    </xf>
    <xf numFmtId="176" fontId="0" fillId="0" borderId="19" xfId="1" applyNumberFormat="1" applyFont="1" applyBorder="1" applyProtection="1">
      <protection locked="0"/>
    </xf>
    <xf numFmtId="176" fontId="5" fillId="0" borderId="6" xfId="1" applyNumberFormat="1" applyFont="1" applyBorder="1" applyAlignment="1" applyProtection="1">
      <alignment vertical="center" shrinkToFit="1"/>
      <protection locked="0"/>
    </xf>
    <xf numFmtId="176" fontId="3" fillId="0" borderId="19" xfId="1" applyNumberFormat="1" applyFont="1" applyBorder="1" applyAlignment="1" applyProtection="1">
      <alignment vertical="center" shrinkToFit="1"/>
      <protection locked="0"/>
    </xf>
    <xf numFmtId="176" fontId="3" fillId="0" borderId="20" xfId="1" applyNumberFormat="1" applyFont="1" applyBorder="1" applyAlignment="1" applyProtection="1">
      <alignment horizontal="left" vertical="center"/>
      <protection locked="0"/>
    </xf>
    <xf numFmtId="176" fontId="3" fillId="0" borderId="20" xfId="1" applyNumberFormat="1" applyFont="1" applyBorder="1" applyAlignment="1" applyProtection="1">
      <alignment horizontal="center" vertical="center"/>
      <protection locked="0"/>
    </xf>
    <xf numFmtId="176" fontId="3" fillId="0" borderId="39" xfId="1" applyNumberFormat="1" applyFont="1" applyBorder="1" applyAlignment="1" applyProtection="1">
      <alignment vertical="center"/>
      <protection locked="0"/>
    </xf>
    <xf numFmtId="176" fontId="0" fillId="0" borderId="23" xfId="1" applyNumberFormat="1" applyFont="1" applyBorder="1" applyProtection="1">
      <protection locked="0"/>
    </xf>
    <xf numFmtId="176" fontId="5" fillId="0" borderId="24" xfId="1" applyNumberFormat="1" applyFont="1" applyBorder="1" applyAlignment="1" applyProtection="1">
      <alignment vertical="center" shrinkToFit="1"/>
      <protection locked="0"/>
    </xf>
    <xf numFmtId="176" fontId="3" fillId="0" borderId="23" xfId="1" applyNumberFormat="1" applyFont="1" applyBorder="1" applyAlignment="1" applyProtection="1">
      <alignment vertical="center" shrinkToFit="1"/>
      <protection locked="0"/>
    </xf>
    <xf numFmtId="176" fontId="7" fillId="0" borderId="40" xfId="1" applyNumberFormat="1" applyFont="1" applyBorder="1" applyAlignment="1" applyProtection="1">
      <alignment vertical="center"/>
      <protection locked="0"/>
    </xf>
    <xf numFmtId="176" fontId="3" fillId="0" borderId="40" xfId="1" applyNumberFormat="1" applyFont="1" applyBorder="1" applyAlignment="1" applyProtection="1">
      <alignment vertical="center"/>
      <protection locked="0"/>
    </xf>
    <xf numFmtId="176" fontId="10" fillId="0" borderId="12" xfId="1" applyNumberFormat="1" applyFont="1" applyBorder="1" applyAlignment="1" applyProtection="1">
      <alignment vertical="center" shrinkToFit="1"/>
      <protection locked="0"/>
    </xf>
    <xf numFmtId="176" fontId="7" fillId="0" borderId="2" xfId="1" applyNumberFormat="1" applyFont="1" applyBorder="1" applyAlignment="1" applyProtection="1">
      <alignment vertical="center" shrinkToFit="1"/>
      <protection locked="0"/>
    </xf>
    <xf numFmtId="176" fontId="12" fillId="0" borderId="29" xfId="1" applyNumberFormat="1" applyFont="1" applyBorder="1" applyAlignment="1" applyProtection="1">
      <alignment vertical="top" wrapText="1"/>
      <protection locked="0"/>
    </xf>
    <xf numFmtId="176" fontId="3" fillId="0" borderId="45" xfId="1" applyNumberFormat="1" applyFont="1" applyBorder="1" applyAlignment="1" applyProtection="1">
      <alignment vertical="center"/>
      <protection locked="0"/>
    </xf>
    <xf numFmtId="176" fontId="0" fillId="0" borderId="42" xfId="1" applyNumberFormat="1" applyFont="1" applyBorder="1" applyAlignment="1" applyProtection="1">
      <alignment vertical="top" wrapText="1"/>
      <protection locked="0"/>
    </xf>
    <xf numFmtId="176" fontId="0" fillId="0" borderId="0" xfId="1" applyNumberFormat="1" applyFont="1" applyBorder="1" applyAlignment="1" applyProtection="1">
      <alignment vertical="top" wrapText="1"/>
      <protection locked="0"/>
    </xf>
    <xf numFmtId="176" fontId="3" fillId="0" borderId="21" xfId="1" applyNumberFormat="1" applyFont="1" applyBorder="1" applyAlignment="1" applyProtection="1">
      <alignment vertical="center"/>
      <protection locked="0"/>
    </xf>
    <xf numFmtId="176" fontId="13" fillId="0" borderId="19" xfId="1" applyNumberFormat="1" applyFont="1" applyBorder="1" applyAlignment="1" applyProtection="1">
      <alignment horizontal="center" vertical="center"/>
      <protection locked="0"/>
    </xf>
    <xf numFmtId="176" fontId="0" fillId="0" borderId="30" xfId="1" applyNumberFormat="1" applyFont="1" applyBorder="1" applyAlignment="1" applyProtection="1">
      <protection locked="0"/>
    </xf>
    <xf numFmtId="176" fontId="0" fillId="0" borderId="0" xfId="1" applyNumberFormat="1" applyFont="1" applyBorder="1" applyAlignment="1" applyProtection="1">
      <protection locked="0"/>
    </xf>
    <xf numFmtId="176" fontId="7" fillId="0" borderId="21" xfId="1" applyNumberFormat="1" applyFont="1" applyBorder="1" applyAlignment="1" applyProtection="1">
      <alignment vertical="center"/>
    </xf>
    <xf numFmtId="176" fontId="28" fillId="0" borderId="30" xfId="1" applyNumberFormat="1" applyFont="1" applyBorder="1" applyAlignment="1" applyProtection="1">
      <alignment vertical="center"/>
    </xf>
    <xf numFmtId="176" fontId="7" fillId="0" borderId="12" xfId="1" applyNumberFormat="1" applyFont="1" applyBorder="1" applyAlignment="1" applyProtection="1">
      <alignment vertical="center"/>
    </xf>
    <xf numFmtId="176" fontId="18" fillId="0" borderId="30" xfId="1" applyNumberFormat="1" applyFont="1" applyBorder="1" applyAlignment="1" applyProtection="1">
      <alignment vertical="top"/>
      <protection locked="0"/>
    </xf>
    <xf numFmtId="176" fontId="11" fillId="0" borderId="29" xfId="1" applyNumberFormat="1" applyFont="1" applyBorder="1" applyAlignment="1" applyProtection="1">
      <alignment horizontal="right" vertical="center"/>
      <protection locked="0"/>
    </xf>
    <xf numFmtId="176" fontId="7" fillId="0" borderId="16" xfId="1" applyNumberFormat="1" applyFont="1" applyBorder="1" applyAlignment="1" applyProtection="1">
      <alignment horizontal="right" vertical="center"/>
      <protection locked="0"/>
    </xf>
    <xf numFmtId="176" fontId="7" fillId="0" borderId="6" xfId="1" applyNumberFormat="1" applyFont="1" applyBorder="1" applyAlignment="1" applyProtection="1">
      <alignment horizontal="right" vertical="center"/>
      <protection locked="0"/>
    </xf>
    <xf numFmtId="176" fontId="7" fillId="0" borderId="27" xfId="1" applyNumberFormat="1" applyFont="1" applyBorder="1" applyAlignment="1" applyProtection="1">
      <alignment vertical="center"/>
      <protection locked="0"/>
    </xf>
    <xf numFmtId="176" fontId="0" fillId="0" borderId="13" xfId="1" applyNumberFormat="1" applyFont="1" applyBorder="1" applyProtection="1">
      <protection locked="0"/>
    </xf>
    <xf numFmtId="176" fontId="7" fillId="0" borderId="20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alignment vertical="top" wrapText="1"/>
      <protection locked="0"/>
    </xf>
    <xf numFmtId="176" fontId="7" fillId="0" borderId="25" xfId="1" applyNumberFormat="1" applyFont="1" applyBorder="1" applyAlignment="1" applyProtection="1">
      <alignment vertical="center"/>
      <protection locked="0"/>
    </xf>
    <xf numFmtId="176" fontId="0" fillId="0" borderId="0" xfId="1" applyNumberFormat="1" applyFont="1" applyAlignment="1" applyProtection="1">
      <protection locked="0"/>
    </xf>
    <xf numFmtId="176" fontId="11" fillId="0" borderId="29" xfId="1" applyNumberFormat="1" applyFont="1" applyBorder="1" applyAlignment="1" applyProtection="1">
      <alignment horizontal="right" vertical="center"/>
    </xf>
    <xf numFmtId="176" fontId="7" fillId="0" borderId="36" xfId="1" applyNumberFormat="1" applyFont="1" applyBorder="1" applyAlignment="1" applyProtection="1">
      <alignment vertical="center"/>
    </xf>
    <xf numFmtId="176" fontId="18" fillId="0" borderId="30" xfId="1" applyNumberFormat="1" applyFont="1" applyFill="1" applyBorder="1" applyAlignment="1" applyProtection="1">
      <alignment vertical="center"/>
      <protection locked="0"/>
    </xf>
    <xf numFmtId="176" fontId="18" fillId="0" borderId="13" xfId="1" applyNumberFormat="1" applyFont="1" applyFill="1" applyBorder="1" applyAlignment="1" applyProtection="1">
      <alignment vertical="center"/>
      <protection locked="0"/>
    </xf>
    <xf numFmtId="176" fontId="0" fillId="0" borderId="15" xfId="1" applyNumberFormat="1" applyFont="1" applyFill="1" applyBorder="1" applyProtection="1">
      <protection locked="0"/>
    </xf>
    <xf numFmtId="176" fontId="5" fillId="0" borderId="16" xfId="1" applyNumberFormat="1" applyFont="1" applyFill="1" applyBorder="1" applyAlignment="1" applyProtection="1">
      <alignment vertical="center"/>
      <protection locked="0"/>
    </xf>
    <xf numFmtId="176" fontId="3" fillId="0" borderId="16" xfId="1" applyNumberFormat="1" applyFont="1" applyFill="1" applyBorder="1" applyAlignment="1" applyProtection="1">
      <alignment horizontal="left" vertical="center"/>
      <protection locked="0"/>
    </xf>
    <xf numFmtId="176" fontId="2" fillId="0" borderId="17" xfId="1" applyNumberFormat="1" applyFont="1" applyFill="1" applyBorder="1" applyAlignment="1" applyProtection="1">
      <alignment horizontal="left" vertical="center"/>
      <protection locked="0"/>
    </xf>
    <xf numFmtId="176" fontId="3" fillId="0" borderId="17" xfId="1" applyNumberFormat="1" applyFont="1" applyFill="1" applyBorder="1" applyAlignment="1" applyProtection="1">
      <alignment horizontal="center" vertical="center"/>
      <protection locked="0"/>
    </xf>
    <xf numFmtId="176" fontId="0" fillId="0" borderId="19" xfId="1" applyNumberFormat="1" applyFont="1" applyFill="1" applyBorder="1" applyProtection="1">
      <protection locked="0"/>
    </xf>
    <xf numFmtId="176" fontId="5" fillId="0" borderId="6" xfId="1" applyNumberFormat="1" applyFont="1" applyFill="1" applyBorder="1" applyAlignment="1" applyProtection="1">
      <alignment vertical="center"/>
      <protection locked="0"/>
    </xf>
    <xf numFmtId="176" fontId="3" fillId="0" borderId="6" xfId="1" applyNumberFormat="1" applyFont="1" applyFill="1" applyBorder="1" applyAlignment="1" applyProtection="1">
      <alignment horizontal="left" vertical="center"/>
      <protection locked="0"/>
    </xf>
    <xf numFmtId="176" fontId="2" fillId="0" borderId="20" xfId="1" applyNumberFormat="1" applyFont="1" applyFill="1" applyBorder="1" applyAlignment="1" applyProtection="1">
      <alignment horizontal="left" vertical="center"/>
      <protection locked="0"/>
    </xf>
    <xf numFmtId="176" fontId="3" fillId="0" borderId="20" xfId="1" applyNumberFormat="1" applyFont="1" applyFill="1" applyBorder="1" applyAlignment="1" applyProtection="1">
      <alignment horizontal="center"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176" fontId="0" fillId="0" borderId="23" xfId="1" applyNumberFormat="1" applyFont="1" applyFill="1" applyBorder="1" applyProtection="1">
      <protection locked="0"/>
    </xf>
    <xf numFmtId="176" fontId="0" fillId="0" borderId="40" xfId="1" applyNumberFormat="1" applyFont="1" applyFill="1" applyBorder="1" applyAlignment="1" applyProtection="1">
      <alignment vertical="center"/>
      <protection locked="0"/>
    </xf>
    <xf numFmtId="176" fontId="5" fillId="0" borderId="24" xfId="1" applyNumberFormat="1" applyFont="1" applyFill="1" applyBorder="1" applyAlignment="1" applyProtection="1">
      <alignment vertical="center"/>
      <protection locked="0"/>
    </xf>
    <xf numFmtId="176" fontId="10" fillId="0" borderId="12" xfId="1" applyNumberFormat="1" applyFont="1" applyFill="1" applyBorder="1" applyAlignment="1" applyProtection="1">
      <alignment vertical="center"/>
      <protection locked="0"/>
    </xf>
    <xf numFmtId="176" fontId="27" fillId="0" borderId="0" xfId="1" applyNumberFormat="1" applyFont="1" applyFill="1" applyAlignment="1" applyProtection="1">
      <alignment horizontal="left" vertical="center"/>
      <protection locked="0"/>
    </xf>
    <xf numFmtId="176" fontId="27" fillId="0" borderId="0" xfId="1" applyNumberFormat="1" applyFont="1" applyFill="1" applyAlignment="1" applyProtection="1">
      <alignment horizontal="left" vertical="center" shrinkToFit="1"/>
      <protection locked="0"/>
    </xf>
    <xf numFmtId="176" fontId="23" fillId="0" borderId="19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horizontal="center" vertical="center"/>
      <protection locked="0"/>
    </xf>
    <xf numFmtId="176" fontId="3" fillId="0" borderId="20" xfId="1" applyNumberFormat="1" applyFont="1" applyFill="1" applyBorder="1" applyAlignment="1" applyProtection="1">
      <alignment horizontal="left" vertical="center"/>
      <protection locked="0"/>
    </xf>
    <xf numFmtId="176" fontId="3" fillId="0" borderId="6" xfId="1" applyNumberFormat="1" applyFont="1" applyFill="1" applyBorder="1" applyAlignment="1" applyProtection="1">
      <alignment vertical="center"/>
      <protection locked="0"/>
    </xf>
    <xf numFmtId="176" fontId="29" fillId="0" borderId="6" xfId="1" applyNumberFormat="1" applyFont="1" applyFill="1" applyBorder="1" applyAlignment="1" applyProtection="1">
      <alignment horizontal="distributed" vertical="center"/>
      <protection locked="0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0" fillId="0" borderId="0" xfId="1" applyNumberFormat="1" applyFont="1" applyFill="1" applyBorder="1" applyProtection="1">
      <protection locked="0"/>
    </xf>
    <xf numFmtId="176" fontId="0" fillId="0" borderId="22" xfId="1" applyNumberFormat="1" applyFont="1" applyFill="1" applyBorder="1" applyProtection="1">
      <protection locked="0"/>
    </xf>
    <xf numFmtId="176" fontId="12" fillId="0" borderId="0" xfId="1" applyNumberFormat="1" applyFont="1" applyFill="1" applyBorder="1" applyAlignment="1" applyProtection="1">
      <alignment vertical="top" wrapText="1"/>
      <protection locked="0"/>
    </xf>
    <xf numFmtId="176" fontId="12" fillId="0" borderId="22" xfId="1" applyNumberFormat="1" applyFont="1" applyFill="1" applyBorder="1" applyAlignment="1" applyProtection="1">
      <alignment vertical="top" wrapText="1"/>
      <protection locked="0"/>
    </xf>
    <xf numFmtId="176" fontId="3" fillId="0" borderId="0" xfId="1" applyNumberFormat="1" applyFont="1" applyFill="1" applyBorder="1" applyAlignment="1" applyProtection="1">
      <alignment vertical="top" wrapText="1"/>
      <protection locked="0"/>
    </xf>
    <xf numFmtId="176" fontId="3" fillId="0" borderId="22" xfId="1" applyNumberFormat="1" applyFont="1" applyFill="1" applyBorder="1" applyAlignment="1" applyProtection="1">
      <alignment vertical="top" wrapText="1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Fill="1" applyBorder="1" applyAlignment="1" applyProtection="1">
      <alignment horizontal="left" vertical="top" wrapText="1"/>
      <protection locked="0"/>
    </xf>
    <xf numFmtId="176" fontId="0" fillId="0" borderId="0" xfId="1" applyNumberFormat="1" applyFont="1" applyFill="1" applyBorder="1" applyAlignment="1" applyProtection="1">
      <alignment vertical="top" wrapText="1"/>
      <protection locked="0"/>
    </xf>
    <xf numFmtId="176" fontId="0" fillId="0" borderId="22" xfId="1" applyNumberFormat="1" applyFont="1" applyFill="1" applyBorder="1" applyAlignment="1" applyProtection="1">
      <alignment vertical="top" wrapText="1"/>
      <protection locked="0"/>
    </xf>
    <xf numFmtId="176" fontId="0" fillId="0" borderId="30" xfId="1" applyNumberFormat="1" applyFont="1" applyFill="1" applyBorder="1" applyAlignment="1" applyProtection="1">
      <protection locked="0"/>
    </xf>
    <xf numFmtId="176" fontId="3" fillId="0" borderId="1" xfId="1" applyNumberFormat="1" applyFont="1" applyFill="1" applyBorder="1" applyAlignment="1" applyProtection="1">
      <alignment vertical="top"/>
    </xf>
    <xf numFmtId="176" fontId="18" fillId="0" borderId="59" xfId="1" applyNumberFormat="1" applyFont="1" applyFill="1" applyBorder="1" applyAlignment="1" applyProtection="1">
      <alignment vertical="center"/>
    </xf>
    <xf numFmtId="176" fontId="31" fillId="0" borderId="32" xfId="1" applyNumberFormat="1" applyFont="1" applyFill="1" applyBorder="1" applyAlignment="1" applyProtection="1">
      <alignment horizontal="center" vertical="center"/>
    </xf>
    <xf numFmtId="176" fontId="31" fillId="0" borderId="27" xfId="1" applyNumberFormat="1" applyFont="1" applyFill="1" applyBorder="1" applyAlignment="1" applyProtection="1">
      <alignment horizontal="center" vertical="center"/>
    </xf>
    <xf numFmtId="176" fontId="13" fillId="0" borderId="27" xfId="1" applyNumberFormat="1" applyFont="1" applyFill="1" applyBorder="1" applyAlignment="1" applyProtection="1">
      <alignment horizontal="center" vertical="center"/>
    </xf>
    <xf numFmtId="176" fontId="7" fillId="0" borderId="21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vertical="center"/>
    </xf>
    <xf numFmtId="176" fontId="14" fillId="0" borderId="21" xfId="1" applyNumberFormat="1" applyFont="1" applyBorder="1" applyProtection="1">
      <protection locked="0"/>
    </xf>
    <xf numFmtId="176" fontId="12" fillId="0" borderId="0" xfId="1" applyNumberFormat="1" applyFont="1" applyBorder="1" applyProtection="1">
      <protection locked="0"/>
    </xf>
    <xf numFmtId="176" fontId="27" fillId="0" borderId="0" xfId="1" applyNumberFormat="1" applyFont="1" applyAlignment="1" applyProtection="1">
      <alignment horizontal="left" vertical="center"/>
      <protection locked="0"/>
    </xf>
    <xf numFmtId="176" fontId="27" fillId="0" borderId="0" xfId="1" applyNumberFormat="1" applyFont="1" applyAlignment="1" applyProtection="1">
      <alignment horizontal="left" vertical="center" shrinkToFit="1"/>
      <protection locked="0"/>
    </xf>
    <xf numFmtId="176" fontId="3" fillId="0" borderId="7" xfId="1" applyNumberFormat="1" applyFont="1" applyBorder="1" applyAlignment="1" applyProtection="1">
      <alignment horizontal="right" vertical="center"/>
      <protection locked="0"/>
    </xf>
    <xf numFmtId="176" fontId="13" fillId="0" borderId="17" xfId="1" applyNumberFormat="1" applyFont="1" applyBorder="1" applyAlignment="1" applyProtection="1">
      <alignment horizontal="center" vertical="center"/>
    </xf>
    <xf numFmtId="176" fontId="7" fillId="0" borderId="19" xfId="1" applyNumberFormat="1" applyFont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7" fillId="0" borderId="47" xfId="1" applyNumberFormat="1" applyFont="1" applyBorder="1" applyAlignment="1" applyProtection="1">
      <alignment horizontal="right" vertical="center"/>
      <protection locked="0"/>
    </xf>
    <xf numFmtId="176" fontId="12" fillId="0" borderId="1" xfId="1" applyNumberFormat="1" applyFont="1" applyBorder="1" applyAlignment="1" applyProtection="1">
      <alignment horizontal="left" vertical="center"/>
      <protection locked="0"/>
    </xf>
    <xf numFmtId="176" fontId="15" fillId="0" borderId="30" xfId="1" applyNumberFormat="1" applyFont="1" applyBorder="1" applyAlignment="1" applyProtection="1">
      <alignment horizontal="center" vertical="center"/>
      <protection locked="0"/>
    </xf>
    <xf numFmtId="176" fontId="12" fillId="0" borderId="30" xfId="1" applyNumberFormat="1" applyFont="1" applyBorder="1" applyAlignment="1" applyProtection="1">
      <alignment horizontal="right" vertical="center"/>
      <protection locked="0"/>
    </xf>
    <xf numFmtId="176" fontId="12" fillId="0" borderId="13" xfId="1" applyNumberFormat="1" applyFont="1" applyBorder="1" applyAlignment="1" applyProtection="1">
      <alignment vertical="center"/>
      <protection locked="0"/>
    </xf>
    <xf numFmtId="176" fontId="8" fillId="0" borderId="42" xfId="1" applyNumberFormat="1" applyFont="1" applyBorder="1" applyAlignment="1" applyProtection="1">
      <alignment horizontal="left" vertical="top"/>
      <protection locked="0"/>
    </xf>
    <xf numFmtId="176" fontId="6" fillId="0" borderId="0" xfId="1" applyNumberFormat="1" applyFont="1" applyBorder="1" applyAlignment="1" applyProtection="1">
      <alignment vertical="top"/>
      <protection locked="0"/>
    </xf>
    <xf numFmtId="176" fontId="6" fillId="0" borderId="42" xfId="1" applyNumberFormat="1" applyFont="1" applyBorder="1" applyAlignment="1" applyProtection="1">
      <alignment vertical="top"/>
      <protection locked="0"/>
    </xf>
    <xf numFmtId="176" fontId="22" fillId="0" borderId="3" xfId="1" applyNumberFormat="1" applyFont="1" applyBorder="1" applyAlignment="1" applyProtection="1">
      <alignment vertical="center"/>
      <protection locked="0"/>
    </xf>
    <xf numFmtId="176" fontId="7" fillId="0" borderId="29" xfId="1" applyNumberFormat="1" applyFont="1" applyBorder="1" applyAlignment="1" applyProtection="1">
      <alignment horizontal="distributed" vertical="center"/>
      <protection locked="0"/>
    </xf>
    <xf numFmtId="176" fontId="14" fillId="0" borderId="43" xfId="1" applyNumberFormat="1" applyFont="1" applyBorder="1" applyAlignment="1" applyProtection="1">
      <alignment vertical="center"/>
      <protection locked="0"/>
    </xf>
    <xf numFmtId="176" fontId="14" fillId="0" borderId="15" xfId="1" applyNumberFormat="1" applyFont="1" applyBorder="1" applyAlignment="1" applyProtection="1">
      <alignment vertical="center"/>
      <protection locked="0"/>
    </xf>
    <xf numFmtId="176" fontId="14" fillId="0" borderId="3" xfId="1" applyNumberFormat="1" applyFont="1" applyBorder="1" applyAlignment="1" applyProtection="1">
      <alignment vertical="center"/>
      <protection locked="0"/>
    </xf>
    <xf numFmtId="176" fontId="8" fillId="0" borderId="42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Border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/>
      <protection locked="0"/>
    </xf>
    <xf numFmtId="176" fontId="6" fillId="0" borderId="42" xfId="1" applyNumberFormat="1" applyFont="1" applyBorder="1" applyAlignment="1" applyProtection="1">
      <alignment vertical="center"/>
      <protection locked="0"/>
    </xf>
    <xf numFmtId="176" fontId="31" fillId="0" borderId="34" xfId="1" applyNumberFormat="1" applyFont="1" applyBorder="1" applyAlignment="1" applyProtection="1">
      <alignment horizontal="center" vertical="center"/>
    </xf>
    <xf numFmtId="176" fontId="7" fillId="0" borderId="37" xfId="1" applyNumberFormat="1" applyFont="1" applyBorder="1" applyAlignment="1" applyProtection="1">
      <alignment horizontal="right" vertical="center" shrinkToFit="1"/>
    </xf>
    <xf numFmtId="176" fontId="1" fillId="0" borderId="0" xfId="1" applyNumberFormat="1" applyFont="1" applyProtection="1">
      <protection locked="0"/>
    </xf>
    <xf numFmtId="176" fontId="28" fillId="0" borderId="14" xfId="1" applyNumberFormat="1" applyFont="1" applyBorder="1" applyAlignment="1" applyProtection="1">
      <alignment horizontal="left" vertical="center"/>
      <protection locked="0"/>
    </xf>
    <xf numFmtId="176" fontId="28" fillId="0" borderId="29" xfId="1" applyNumberFormat="1" applyFont="1" applyBorder="1" applyAlignment="1" applyProtection="1">
      <alignment horizontal="left" vertical="center"/>
      <protection locked="0"/>
    </xf>
    <xf numFmtId="176" fontId="3" fillId="0" borderId="41" xfId="1" applyNumberFormat="1" applyFont="1" applyBorder="1" applyAlignment="1" applyProtection="1">
      <alignment horizontal="right" vertical="center"/>
      <protection locked="0"/>
    </xf>
    <xf numFmtId="176" fontId="7" fillId="0" borderId="12" xfId="1" applyNumberFormat="1" applyFont="1" applyBorder="1" applyAlignment="1" applyProtection="1">
      <alignment vertical="center" shrinkToFit="1"/>
      <protection locked="0"/>
    </xf>
    <xf numFmtId="176" fontId="7" fillId="0" borderId="41" xfId="1" applyNumberFormat="1" applyFont="1" applyBorder="1" applyAlignment="1" applyProtection="1">
      <alignment horizontal="right" vertical="center"/>
      <protection locked="0"/>
    </xf>
    <xf numFmtId="176" fontId="3" fillId="0" borderId="50" xfId="1" applyNumberFormat="1" applyFont="1" applyBorder="1" applyAlignment="1" applyProtection="1">
      <alignment horizontal="right" vertical="center"/>
      <protection locked="0"/>
    </xf>
    <xf numFmtId="176" fontId="3" fillId="0" borderId="25" xfId="1" applyNumberFormat="1" applyFont="1" applyBorder="1" applyAlignment="1" applyProtection="1">
      <alignment horizontal="distributed" vertical="center"/>
      <protection locked="0"/>
    </xf>
    <xf numFmtId="176" fontId="3" fillId="0" borderId="24" xfId="1" applyNumberFormat="1" applyFont="1" applyBorder="1" applyAlignment="1" applyProtection="1">
      <alignment vertical="center" shrinkToFit="1"/>
      <protection locked="0"/>
    </xf>
    <xf numFmtId="176" fontId="3" fillId="0" borderId="23" xfId="1" applyNumberFormat="1" applyFont="1" applyBorder="1" applyAlignment="1" applyProtection="1">
      <alignment horizontal="center" vertical="center"/>
      <protection locked="0"/>
    </xf>
    <xf numFmtId="176" fontId="3" fillId="0" borderId="39" xfId="1" applyNumberFormat="1" applyFont="1" applyBorder="1" applyAlignment="1" applyProtection="1">
      <alignment horizontal="right" vertical="center"/>
      <protection locked="0"/>
    </xf>
    <xf numFmtId="176" fontId="3" fillId="0" borderId="20" xfId="1" applyNumberFormat="1" applyFont="1" applyBorder="1" applyAlignment="1" applyProtection="1">
      <alignment horizontal="distributed" vertical="center"/>
      <protection locked="0"/>
    </xf>
    <xf numFmtId="176" fontId="3" fillId="0" borderId="6" xfId="1" applyNumberFormat="1" applyFont="1" applyBorder="1" applyAlignment="1" applyProtection="1">
      <alignment vertical="center" shrinkToFit="1"/>
      <protection locked="0"/>
    </xf>
    <xf numFmtId="176" fontId="3" fillId="0" borderId="19" xfId="1" applyNumberFormat="1" applyFont="1" applyBorder="1" applyAlignment="1" applyProtection="1">
      <alignment vertical="center" wrapText="1"/>
      <protection locked="0"/>
    </xf>
    <xf numFmtId="176" fontId="3" fillId="0" borderId="45" xfId="1" applyNumberFormat="1" applyFont="1" applyBorder="1" applyAlignment="1" applyProtection="1">
      <alignment horizontal="right" vertical="center"/>
      <protection locked="0"/>
    </xf>
    <xf numFmtId="176" fontId="3" fillId="0" borderId="30" xfId="1" applyNumberFormat="1" applyFont="1" applyBorder="1" applyAlignment="1" applyProtection="1">
      <alignment horizontal="distributed" vertical="center"/>
      <protection locked="0"/>
    </xf>
    <xf numFmtId="176" fontId="3" fillId="0" borderId="30" xfId="1" applyNumberFormat="1" applyFont="1" applyBorder="1" applyAlignment="1" applyProtection="1">
      <alignment vertical="center" shrinkToFit="1"/>
      <protection locked="0"/>
    </xf>
    <xf numFmtId="176" fontId="22" fillId="0" borderId="1" xfId="1" applyNumberFormat="1" applyFont="1" applyBorder="1" applyProtection="1">
      <protection locked="0"/>
    </xf>
    <xf numFmtId="176" fontId="1" fillId="0" borderId="12" xfId="1" applyNumberFormat="1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Border="1" applyAlignment="1" applyProtection="1">
      <alignment horizontal="center"/>
    </xf>
    <xf numFmtId="176" fontId="11" fillId="0" borderId="0" xfId="1" applyNumberFormat="1" applyFont="1" applyAlignment="1" applyProtection="1">
      <alignment vertical="center"/>
      <protection locked="0"/>
    </xf>
    <xf numFmtId="176" fontId="11" fillId="0" borderId="0" xfId="1" applyNumberFormat="1" applyFont="1" applyBorder="1" applyAlignment="1" applyProtection="1">
      <alignment horizontal="right" vertical="center"/>
      <protection locked="0"/>
    </xf>
    <xf numFmtId="176" fontId="3" fillId="0" borderId="0" xfId="1" applyNumberFormat="1" applyFont="1" applyBorder="1" applyAlignment="1" applyProtection="1">
      <alignment vertical="center" shrinkToFit="1"/>
      <protection locked="0"/>
    </xf>
    <xf numFmtId="176" fontId="3" fillId="0" borderId="6" xfId="1" applyNumberFormat="1" applyFont="1" applyBorder="1" applyAlignment="1" applyProtection="1">
      <alignment horizontal="distributed" vertical="center" shrinkToFit="1"/>
      <protection locked="0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22" xfId="1" applyNumberFormat="1" applyFont="1" applyBorder="1" applyAlignment="1" applyProtection="1">
      <alignment vertical="center" wrapText="1"/>
      <protection locked="0"/>
    </xf>
    <xf numFmtId="176" fontId="6" fillId="0" borderId="0" xfId="1" applyNumberFormat="1" applyFont="1" applyBorder="1" applyAlignment="1" applyProtection="1">
      <alignment vertical="center" wrapText="1"/>
      <protection locked="0"/>
    </xf>
    <xf numFmtId="176" fontId="6" fillId="0" borderId="42" xfId="1" applyNumberFormat="1" applyFont="1" applyBorder="1" applyAlignment="1" applyProtection="1">
      <alignment vertical="center" wrapText="1"/>
      <protection locked="0"/>
    </xf>
    <xf numFmtId="176" fontId="1" fillId="0" borderId="19" xfId="1" applyNumberFormat="1" applyFont="1" applyBorder="1" applyProtection="1">
      <protection locked="0"/>
    </xf>
    <xf numFmtId="176" fontId="22" fillId="0" borderId="19" xfId="1" applyNumberFormat="1" applyFont="1" applyBorder="1" applyAlignment="1" applyProtection="1">
      <alignment horizontal="center"/>
      <protection locked="0"/>
    </xf>
    <xf numFmtId="176" fontId="20" fillId="0" borderId="19" xfId="1" applyNumberFormat="1" applyFont="1" applyBorder="1" applyAlignment="1" applyProtection="1">
      <alignment horizontal="center" vertical="center" wrapText="1"/>
      <protection locked="0"/>
    </xf>
    <xf numFmtId="176" fontId="1" fillId="0" borderId="0" xfId="1" applyNumberFormat="1" applyFont="1" applyAlignment="1" applyProtection="1">
      <alignment horizontal="distributed" vertical="center"/>
      <protection locked="0"/>
    </xf>
    <xf numFmtId="176" fontId="12" fillId="2" borderId="42" xfId="1" applyNumberFormat="1" applyFont="1" applyFill="1" applyBorder="1" applyAlignment="1" applyProtection="1">
      <alignment vertical="top"/>
      <protection locked="0"/>
    </xf>
    <xf numFmtId="176" fontId="22" fillId="0" borderId="19" xfId="1" applyNumberFormat="1" applyFont="1" applyBorder="1" applyAlignment="1" applyProtection="1">
      <alignment horizontal="center" vertical="center"/>
      <protection locked="0"/>
    </xf>
    <xf numFmtId="176" fontId="22" fillId="0" borderId="11" xfId="1" applyNumberFormat="1" applyFont="1" applyBorder="1" applyAlignment="1" applyProtection="1">
      <alignment vertical="center"/>
      <protection locked="0"/>
    </xf>
    <xf numFmtId="176" fontId="3" fillId="0" borderId="67" xfId="1" applyNumberFormat="1" applyFont="1" applyFill="1" applyBorder="1" applyAlignment="1" applyProtection="1">
      <alignment vertical="center"/>
    </xf>
    <xf numFmtId="176" fontId="3" fillId="0" borderId="52" xfId="1" applyNumberFormat="1" applyFont="1" applyFill="1" applyBorder="1" applyAlignment="1" applyProtection="1">
      <alignment vertical="center"/>
    </xf>
    <xf numFmtId="176" fontId="14" fillId="0" borderId="7" xfId="1" applyNumberFormat="1" applyFont="1" applyBorder="1" applyProtection="1">
      <protection locked="0"/>
    </xf>
    <xf numFmtId="176" fontId="36" fillId="0" borderId="0" xfId="1" applyNumberFormat="1" applyFont="1" applyAlignment="1" applyProtection="1">
      <alignment horizontal="left" vertical="center"/>
      <protection locked="0"/>
    </xf>
    <xf numFmtId="176" fontId="16" fillId="0" borderId="66" xfId="1" applyNumberFormat="1" applyFont="1" applyBorder="1" applyAlignment="1" applyProtection="1">
      <alignment vertical="center" shrinkToFit="1"/>
    </xf>
    <xf numFmtId="176" fontId="0" fillId="0" borderId="6" xfId="1" applyNumberFormat="1" applyFont="1" applyBorder="1" applyAlignment="1" applyProtection="1">
      <alignment horizontal="center"/>
      <protection locked="0"/>
    </xf>
    <xf numFmtId="176" fontId="7" fillId="0" borderId="20" xfId="1" applyNumberFormat="1" applyFont="1" applyBorder="1" applyAlignment="1" applyProtection="1">
      <alignment horizontal="center"/>
      <protection locked="0"/>
    </xf>
    <xf numFmtId="176" fontId="28" fillId="0" borderId="42" xfId="1" applyNumberFormat="1" applyFont="1" applyBorder="1" applyAlignment="1" applyProtection="1">
      <alignment horizontal="left"/>
    </xf>
    <xf numFmtId="176" fontId="28" fillId="0" borderId="0" xfId="1" applyNumberFormat="1" applyFont="1" applyBorder="1" applyAlignment="1" applyProtection="1">
      <alignment horizontal="left"/>
      <protection locked="0"/>
    </xf>
    <xf numFmtId="176" fontId="28" fillId="0" borderId="22" xfId="1" applyNumberFormat="1" applyFont="1" applyBorder="1" applyAlignment="1" applyProtection="1">
      <alignment horizontal="left"/>
      <protection locked="0"/>
    </xf>
    <xf numFmtId="176" fontId="3" fillId="0" borderId="66" xfId="1" applyNumberFormat="1" applyFont="1" applyFill="1" applyBorder="1" applyAlignment="1" applyProtection="1">
      <alignment vertical="center"/>
    </xf>
    <xf numFmtId="176" fontId="3" fillId="0" borderId="48" xfId="1" applyNumberFormat="1" applyFont="1" applyFill="1" applyBorder="1" applyAlignment="1" applyProtection="1">
      <alignment vertical="center"/>
    </xf>
    <xf numFmtId="176" fontId="0" fillId="0" borderId="20" xfId="1" applyNumberFormat="1" applyFont="1" applyFill="1" applyBorder="1" applyAlignment="1" applyProtection="1">
      <alignment horizontal="center"/>
      <protection locked="0"/>
    </xf>
    <xf numFmtId="176" fontId="0" fillId="0" borderId="20" xfId="1" applyNumberFormat="1" applyFont="1" applyBorder="1" applyAlignment="1" applyProtection="1">
      <alignment horizontal="center"/>
      <protection locked="0"/>
    </xf>
    <xf numFmtId="176" fontId="7" fillId="0" borderId="53" xfId="1" applyNumberFormat="1" applyFont="1" applyBorder="1" applyAlignment="1" applyProtection="1">
      <alignment vertical="center"/>
      <protection locked="0"/>
    </xf>
    <xf numFmtId="176" fontId="10" fillId="0" borderId="49" xfId="1" applyNumberFormat="1" applyFont="1" applyBorder="1" applyAlignment="1" applyProtection="1">
      <alignment horizontal="left" vertical="center" wrapText="1"/>
      <protection locked="0"/>
    </xf>
    <xf numFmtId="176" fontId="10" fillId="0" borderId="8" xfId="1" applyNumberFormat="1" applyFont="1" applyBorder="1" applyAlignment="1" applyProtection="1">
      <alignment horizontal="left" vertical="center" wrapText="1"/>
      <protection locked="0"/>
    </xf>
    <xf numFmtId="176" fontId="8" fillId="0" borderId="8" xfId="1" applyNumberFormat="1" applyFont="1" applyFill="1" applyBorder="1" applyAlignment="1" applyProtection="1">
      <alignment vertical="top" wrapText="1"/>
      <protection locked="0"/>
    </xf>
    <xf numFmtId="176" fontId="0" fillId="0" borderId="8" xfId="1" applyNumberFormat="1" applyFont="1" applyBorder="1" applyAlignment="1" applyProtection="1">
      <alignment vertical="top" wrapText="1"/>
      <protection locked="0"/>
    </xf>
    <xf numFmtId="176" fontId="35" fillId="0" borderId="2" xfId="1" applyNumberFormat="1" applyFont="1" applyFill="1" applyBorder="1" applyAlignment="1" applyProtection="1">
      <alignment horizontal="center" vertical="center"/>
    </xf>
    <xf numFmtId="176" fontId="35" fillId="0" borderId="12" xfId="1" applyNumberFormat="1" applyFont="1" applyFill="1" applyBorder="1" applyAlignment="1" applyProtection="1">
      <alignment horizontal="center" vertical="center"/>
    </xf>
    <xf numFmtId="176" fontId="35" fillId="0" borderId="59" xfId="1" applyNumberFormat="1" applyFont="1" applyFill="1" applyBorder="1" applyAlignment="1" applyProtection="1">
      <alignment horizontal="center" vertical="center"/>
    </xf>
    <xf numFmtId="176" fontId="14" fillId="0" borderId="2" xfId="1" applyNumberFormat="1" applyFont="1" applyFill="1" applyBorder="1" applyAlignment="1" applyProtection="1">
      <alignment horizontal="center" vertical="center"/>
    </xf>
    <xf numFmtId="176" fontId="14" fillId="0" borderId="12" xfId="1" applyNumberFormat="1" applyFont="1" applyFill="1" applyBorder="1" applyAlignment="1" applyProtection="1">
      <alignment horizontal="center" vertical="center"/>
    </xf>
    <xf numFmtId="176" fontId="14" fillId="0" borderId="59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left" vertical="center" shrinkToFit="1"/>
      <protection locked="0"/>
    </xf>
    <xf numFmtId="176" fontId="19" fillId="0" borderId="59" xfId="1" applyNumberFormat="1" applyFont="1" applyBorder="1" applyAlignment="1" applyProtection="1">
      <alignment horizontal="left" vertical="center" shrinkToFit="1"/>
      <protection locked="0"/>
    </xf>
    <xf numFmtId="176" fontId="3" fillId="0" borderId="2" xfId="1" applyNumberFormat="1" applyFont="1" applyBorder="1" applyAlignment="1" applyProtection="1">
      <alignment horizontal="left" vertical="top"/>
    </xf>
    <xf numFmtId="176" fontId="3" fillId="0" borderId="12" xfId="1" applyNumberFormat="1" applyFont="1" applyBorder="1" applyAlignment="1" applyProtection="1">
      <alignment horizontal="left" vertical="top"/>
    </xf>
    <xf numFmtId="176" fontId="19" fillId="0" borderId="12" xfId="1" applyNumberFormat="1" applyFont="1" applyBorder="1" applyAlignment="1" applyProtection="1">
      <alignment horizontal="center" shrinkToFit="1"/>
    </xf>
    <xf numFmtId="176" fontId="19" fillId="0" borderId="12" xfId="1" applyNumberFormat="1" applyFont="1" applyFill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center" vertical="center" shrinkToFit="1"/>
      <protection locked="0"/>
    </xf>
    <xf numFmtId="176" fontId="19" fillId="0" borderId="59" xfId="1" applyNumberFormat="1" applyFont="1" applyBorder="1" applyAlignment="1" applyProtection="1">
      <alignment horizontal="center" vertical="center" shrinkToFit="1"/>
      <protection locked="0"/>
    </xf>
    <xf numFmtId="177" fontId="3" fillId="0" borderId="30" xfId="1" applyNumberFormat="1" applyFont="1" applyBorder="1" applyAlignment="1" applyProtection="1">
      <alignment horizontal="center" vertical="top"/>
      <protection locked="0"/>
    </xf>
    <xf numFmtId="177" fontId="3" fillId="0" borderId="13" xfId="1" applyNumberFormat="1" applyFont="1" applyBorder="1" applyAlignment="1" applyProtection="1">
      <alignment horizontal="center" vertical="top"/>
      <protection locked="0"/>
    </xf>
    <xf numFmtId="177" fontId="3" fillId="0" borderId="29" xfId="1" applyNumberFormat="1" applyFont="1" applyBorder="1" applyAlignment="1" applyProtection="1">
      <alignment horizontal="center" vertical="top"/>
      <protection locked="0"/>
    </xf>
    <xf numFmtId="177" fontId="3" fillId="0" borderId="14" xfId="1" applyNumberFormat="1" applyFont="1" applyBorder="1" applyAlignment="1" applyProtection="1">
      <alignment horizontal="center" vertical="top"/>
      <protection locked="0"/>
    </xf>
    <xf numFmtId="176" fontId="19" fillId="0" borderId="12" xfId="1" applyNumberFormat="1" applyFont="1" applyBorder="1" applyAlignment="1" applyProtection="1">
      <alignment horizontal="right"/>
    </xf>
    <xf numFmtId="176" fontId="18" fillId="0" borderId="3" xfId="1" applyNumberFormat="1" applyFont="1" applyBorder="1" applyAlignment="1" applyProtection="1">
      <alignment horizontal="center" vertical="top"/>
      <protection locked="0"/>
    </xf>
    <xf numFmtId="176" fontId="18" fillId="0" borderId="29" xfId="1" applyNumberFormat="1" applyFont="1" applyBorder="1" applyAlignment="1" applyProtection="1">
      <alignment horizontal="center" vertical="top"/>
      <protection locked="0"/>
    </xf>
    <xf numFmtId="176" fontId="18" fillId="0" borderId="14" xfId="1" applyNumberFormat="1" applyFont="1" applyBorder="1" applyAlignment="1" applyProtection="1">
      <alignment horizontal="center" vertical="top"/>
      <protection locked="0"/>
    </xf>
    <xf numFmtId="179" fontId="7" fillId="0" borderId="30" xfId="1" applyNumberFormat="1" applyFont="1" applyBorder="1" applyAlignment="1" applyProtection="1">
      <alignment horizontal="center" vertical="top"/>
      <protection locked="0"/>
    </xf>
    <xf numFmtId="177" fontId="19" fillId="0" borderId="30" xfId="1" applyNumberFormat="1" applyFont="1" applyBorder="1" applyAlignment="1" applyProtection="1">
      <alignment horizontal="center" vertical="center"/>
      <protection locked="0"/>
    </xf>
    <xf numFmtId="177" fontId="19" fillId="0" borderId="13" xfId="1" applyNumberFormat="1" applyFont="1" applyBorder="1" applyAlignment="1" applyProtection="1">
      <alignment horizontal="center" vertical="center"/>
      <protection locked="0"/>
    </xf>
    <xf numFmtId="177" fontId="19" fillId="0" borderId="29" xfId="1" applyNumberFormat="1" applyFont="1" applyBorder="1" applyAlignment="1" applyProtection="1">
      <alignment horizontal="center" vertical="center"/>
      <protection locked="0"/>
    </xf>
    <xf numFmtId="177" fontId="19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12" xfId="1" applyNumberFormat="1" applyFont="1" applyBorder="1" applyAlignment="1" applyProtection="1">
      <alignment horizontal="center" vertical="center"/>
      <protection locked="0"/>
    </xf>
    <xf numFmtId="176" fontId="18" fillId="0" borderId="59" xfId="1" applyNumberFormat="1" applyFont="1" applyBorder="1" applyAlignment="1" applyProtection="1">
      <alignment horizontal="center" vertical="center"/>
      <protection locked="0"/>
    </xf>
    <xf numFmtId="176" fontId="14" fillId="0" borderId="12" xfId="1" applyNumberFormat="1" applyFont="1" applyBorder="1" applyAlignment="1" applyProtection="1">
      <alignment horizontal="center" vertical="center"/>
      <protection locked="0"/>
    </xf>
    <xf numFmtId="176" fontId="14" fillId="0" borderId="59" xfId="1" applyNumberFormat="1" applyFont="1" applyBorder="1" applyAlignment="1" applyProtection="1">
      <alignment horizontal="center" vertical="center"/>
      <protection locked="0"/>
    </xf>
    <xf numFmtId="176" fontId="11" fillId="0" borderId="12" xfId="1" applyNumberFormat="1" applyFont="1" applyBorder="1" applyAlignment="1" applyProtection="1">
      <alignment horizontal="right" vertical="center"/>
    </xf>
    <xf numFmtId="176" fontId="14" fillId="0" borderId="12" xfId="1" applyNumberFormat="1" applyFont="1" applyBorder="1" applyAlignment="1" applyProtection="1">
      <alignment horizontal="center" vertical="center"/>
    </xf>
    <xf numFmtId="176" fontId="32" fillId="0" borderId="1" xfId="1" applyNumberFormat="1" applyFont="1" applyBorder="1" applyAlignment="1" applyProtection="1">
      <alignment horizontal="left" vertical="top" wrapText="1"/>
    </xf>
    <xf numFmtId="176" fontId="32" fillId="0" borderId="30" xfId="1" applyNumberFormat="1" applyFont="1" applyBorder="1" applyAlignment="1" applyProtection="1">
      <alignment horizontal="left" vertical="top" wrapText="1"/>
    </xf>
    <xf numFmtId="176" fontId="32" fillId="0" borderId="13" xfId="1" applyNumberFormat="1" applyFont="1" applyBorder="1" applyAlignment="1" applyProtection="1">
      <alignment horizontal="left" vertical="top" wrapText="1"/>
    </xf>
    <xf numFmtId="176" fontId="32" fillId="0" borderId="42" xfId="1" applyNumberFormat="1" applyFont="1" applyBorder="1" applyAlignment="1" applyProtection="1">
      <alignment horizontal="left" vertical="top" wrapText="1"/>
    </xf>
    <xf numFmtId="176" fontId="32" fillId="0" borderId="0" xfId="1" applyNumberFormat="1" applyFont="1" applyBorder="1" applyAlignment="1" applyProtection="1">
      <alignment horizontal="left" vertical="top" wrapText="1"/>
    </xf>
    <xf numFmtId="176" fontId="32" fillId="0" borderId="22" xfId="1" applyNumberFormat="1" applyFont="1" applyBorder="1" applyAlignment="1" applyProtection="1">
      <alignment horizontal="left" vertical="top" wrapText="1"/>
    </xf>
    <xf numFmtId="176" fontId="14" fillId="0" borderId="2" xfId="1" applyNumberFormat="1" applyFont="1" applyBorder="1" applyAlignment="1" applyProtection="1">
      <alignment horizontal="center" vertical="center"/>
    </xf>
    <xf numFmtId="176" fontId="1" fillId="0" borderId="2" xfId="1" applyNumberFormat="1" applyFont="1" applyFill="1" applyBorder="1" applyAlignment="1" applyProtection="1">
      <alignment horizontal="center" vertical="center"/>
    </xf>
    <xf numFmtId="176" fontId="1" fillId="0" borderId="12" xfId="1" applyNumberFormat="1" applyFont="1" applyFill="1" applyBorder="1" applyAlignment="1" applyProtection="1">
      <alignment horizontal="center" vertical="center"/>
    </xf>
    <xf numFmtId="176" fontId="1" fillId="0" borderId="2" xfId="1" applyNumberFormat="1" applyFont="1" applyBorder="1" applyAlignment="1" applyProtection="1">
      <alignment horizontal="center" vertical="center"/>
    </xf>
    <xf numFmtId="176" fontId="1" fillId="0" borderId="12" xfId="1" applyNumberFormat="1" applyFont="1" applyBorder="1" applyAlignment="1" applyProtection="1">
      <alignment horizontal="center" vertical="center"/>
    </xf>
    <xf numFmtId="176" fontId="12" fillId="0" borderId="42" xfId="1" applyNumberFormat="1" applyFont="1" applyBorder="1" applyAlignment="1" applyProtection="1">
      <alignment vertical="center"/>
      <protection locked="0"/>
    </xf>
    <xf numFmtId="176" fontId="12" fillId="0" borderId="0" xfId="1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176" fontId="12" fillId="0" borderId="42" xfId="1" applyNumberFormat="1" applyFont="1" applyBorder="1" applyAlignment="1" applyProtection="1">
      <alignment vertical="center" wrapText="1"/>
    </xf>
    <xf numFmtId="176" fontId="12" fillId="0" borderId="0" xfId="1" applyNumberFormat="1" applyFont="1" applyBorder="1" applyAlignment="1" applyProtection="1">
      <alignment vertical="center" wrapText="1"/>
    </xf>
    <xf numFmtId="176" fontId="12" fillId="0" borderId="22" xfId="1" applyNumberFormat="1" applyFont="1" applyBorder="1" applyAlignment="1" applyProtection="1">
      <alignment vertical="center" wrapText="1"/>
    </xf>
    <xf numFmtId="176" fontId="3" fillId="0" borderId="1" xfId="1" applyNumberFormat="1" applyFont="1" applyBorder="1" applyAlignment="1" applyProtection="1">
      <alignment horizontal="left" vertical="top" wrapText="1"/>
    </xf>
    <xf numFmtId="176" fontId="3" fillId="0" borderId="30" xfId="1" applyNumberFormat="1" applyFont="1" applyBorder="1" applyAlignment="1" applyProtection="1">
      <alignment horizontal="left" vertical="top" wrapText="1"/>
    </xf>
    <xf numFmtId="176" fontId="3" fillId="0" borderId="13" xfId="1" applyNumberFormat="1" applyFont="1" applyBorder="1" applyAlignment="1" applyProtection="1">
      <alignment horizontal="left" vertical="top" wrapText="1"/>
    </xf>
    <xf numFmtId="176" fontId="3" fillId="0" borderId="42" xfId="1" applyNumberFormat="1" applyFont="1" applyBorder="1" applyAlignment="1" applyProtection="1">
      <alignment horizontal="left" vertical="top" wrapText="1"/>
    </xf>
    <xf numFmtId="176" fontId="3" fillId="0" borderId="0" xfId="1" applyNumberFormat="1" applyFont="1" applyBorder="1" applyAlignment="1" applyProtection="1">
      <alignment horizontal="left" vertical="top" wrapText="1"/>
    </xf>
    <xf numFmtId="176" fontId="3" fillId="0" borderId="22" xfId="1" applyNumberFormat="1" applyFont="1" applyBorder="1" applyAlignment="1" applyProtection="1">
      <alignment horizontal="left" vertical="top" wrapText="1"/>
    </xf>
    <xf numFmtId="176" fontId="3" fillId="0" borderId="3" xfId="1" applyNumberFormat="1" applyFont="1" applyBorder="1" applyAlignment="1" applyProtection="1">
      <alignment horizontal="left" vertical="top" wrapText="1"/>
    </xf>
    <xf numFmtId="176" fontId="3" fillId="0" borderId="29" xfId="1" applyNumberFormat="1" applyFont="1" applyBorder="1" applyAlignment="1" applyProtection="1">
      <alignment horizontal="left" vertical="top" wrapText="1"/>
    </xf>
    <xf numFmtId="176" fontId="3" fillId="0" borderId="14" xfId="1" applyNumberFormat="1" applyFont="1" applyBorder="1" applyAlignment="1" applyProtection="1">
      <alignment horizontal="left" vertical="top" wrapText="1"/>
    </xf>
    <xf numFmtId="179" fontId="7" fillId="0" borderId="30" xfId="1" applyNumberFormat="1" applyFont="1" applyBorder="1" applyAlignment="1" applyProtection="1">
      <alignment horizontal="center" vertical="top"/>
    </xf>
    <xf numFmtId="176" fontId="28" fillId="0" borderId="0" xfId="1" applyNumberFormat="1" applyFont="1" applyBorder="1" applyAlignment="1" applyProtection="1">
      <alignment horizontal="left" vertical="top" wrapText="1"/>
    </xf>
    <xf numFmtId="176" fontId="28" fillId="0" borderId="22" xfId="1" applyNumberFormat="1" applyFont="1" applyBorder="1" applyAlignment="1" applyProtection="1">
      <alignment horizontal="left" vertical="top" wrapText="1"/>
    </xf>
    <xf numFmtId="176" fontId="28" fillId="0" borderId="0" xfId="1" applyNumberFormat="1" applyFont="1" applyBorder="1" applyAlignment="1" applyProtection="1">
      <alignment vertical="center" wrapText="1"/>
    </xf>
    <xf numFmtId="176" fontId="28" fillId="0" borderId="22" xfId="1" applyNumberFormat="1" applyFont="1" applyBorder="1" applyAlignment="1" applyProtection="1">
      <alignment vertical="center" wrapText="1"/>
    </xf>
    <xf numFmtId="176" fontId="28" fillId="0" borderId="30" xfId="1" applyNumberFormat="1" applyFont="1" applyBorder="1" applyAlignment="1" applyProtection="1">
      <alignment vertical="center" wrapText="1"/>
    </xf>
    <xf numFmtId="176" fontId="28" fillId="0" borderId="13" xfId="1" applyNumberFormat="1" applyFont="1" applyBorder="1" applyAlignment="1" applyProtection="1">
      <alignment vertical="center" wrapText="1"/>
    </xf>
    <xf numFmtId="176" fontId="28" fillId="0" borderId="0" xfId="1" applyNumberFormat="1" applyFont="1" applyBorder="1" applyAlignment="1" applyProtection="1">
      <alignment vertical="center"/>
    </xf>
    <xf numFmtId="176" fontId="28" fillId="0" borderId="22" xfId="1" applyNumberFormat="1" applyFont="1" applyBorder="1" applyAlignment="1" applyProtection="1">
      <alignment vertical="center"/>
    </xf>
    <xf numFmtId="176" fontId="6" fillId="0" borderId="12" xfId="1" applyNumberFormat="1" applyFont="1" applyBorder="1" applyAlignment="1" applyProtection="1">
      <alignment horizontal="center" vertical="center"/>
      <protection locked="0"/>
    </xf>
    <xf numFmtId="176" fontId="6" fillId="0" borderId="59" xfId="1" applyNumberFormat="1" applyFont="1" applyBorder="1" applyAlignment="1" applyProtection="1">
      <alignment horizontal="center" vertical="center"/>
      <protection locked="0"/>
    </xf>
    <xf numFmtId="176" fontId="12" fillId="2" borderId="12" xfId="1" applyNumberFormat="1" applyFont="1" applyFill="1" applyBorder="1" applyAlignment="1" applyProtection="1">
      <alignment horizontal="left" vertical="top" wrapText="1"/>
      <protection locked="0"/>
    </xf>
    <xf numFmtId="176" fontId="12" fillId="2" borderId="3" xfId="1" applyNumberFormat="1" applyFont="1" applyFill="1" applyBorder="1" applyAlignment="1" applyProtection="1">
      <alignment horizontal="left" vertical="top" wrapText="1"/>
      <protection locked="0"/>
    </xf>
    <xf numFmtId="176" fontId="12" fillId="2" borderId="29" xfId="1" applyNumberFormat="1" applyFont="1" applyFill="1" applyBorder="1" applyAlignment="1" applyProtection="1">
      <alignment horizontal="left" vertical="top" wrapText="1"/>
      <protection locked="0"/>
    </xf>
    <xf numFmtId="176" fontId="12" fillId="2" borderId="14" xfId="1" applyNumberFormat="1" applyFont="1" applyFill="1" applyBorder="1" applyAlignment="1" applyProtection="1">
      <alignment horizontal="left" vertical="top" wrapText="1"/>
      <protection locked="0"/>
    </xf>
    <xf numFmtId="176" fontId="28" fillId="2" borderId="42" xfId="1" applyNumberFormat="1" applyFont="1" applyFill="1" applyBorder="1" applyAlignment="1" applyProtection="1">
      <alignment vertical="top" wrapText="1"/>
    </xf>
    <xf numFmtId="0" fontId="16" fillId="0" borderId="0" xfId="0" applyFont="1" applyAlignment="1">
      <alignment vertical="top" wrapText="1"/>
    </xf>
    <xf numFmtId="0" fontId="16" fillId="0" borderId="22" xfId="0" applyFont="1" applyBorder="1" applyAlignment="1">
      <alignment vertical="top" wrapText="1"/>
    </xf>
    <xf numFmtId="176" fontId="28" fillId="2" borderId="42" xfId="1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176" fontId="12" fillId="0" borderId="42" xfId="1" applyNumberFormat="1" applyFont="1" applyBorder="1" applyAlignment="1" applyProtection="1">
      <alignment vertical="center" wrapText="1"/>
      <protection locked="0"/>
    </xf>
    <xf numFmtId="176" fontId="12" fillId="0" borderId="0" xfId="1" applyNumberFormat="1" applyFont="1" applyBorder="1" applyAlignment="1" applyProtection="1">
      <alignment vertical="center" wrapText="1"/>
      <protection locked="0"/>
    </xf>
    <xf numFmtId="176" fontId="12" fillId="0" borderId="22" xfId="1" applyNumberFormat="1" applyFont="1" applyBorder="1" applyAlignment="1" applyProtection="1">
      <alignment vertical="center" wrapText="1"/>
      <protection locked="0"/>
    </xf>
    <xf numFmtId="176" fontId="16" fillId="0" borderId="23" xfId="1" applyNumberFormat="1" applyFont="1" applyBorder="1" applyAlignment="1" applyProtection="1">
      <alignment horizontal="center" vertical="center" wrapText="1"/>
    </xf>
    <xf numFmtId="176" fontId="16" fillId="0" borderId="38" xfId="1" applyNumberFormat="1" applyFont="1" applyBorder="1" applyAlignment="1" applyProtection="1">
      <alignment horizontal="center" vertical="center"/>
    </xf>
    <xf numFmtId="176" fontId="28" fillId="2" borderId="30" xfId="1" applyNumberFormat="1" applyFont="1" applyFill="1" applyBorder="1" applyAlignment="1" applyProtection="1">
      <alignment horizontal="left" vertical="top" wrapText="1"/>
    </xf>
    <xf numFmtId="176" fontId="28" fillId="2" borderId="30" xfId="1" applyNumberFormat="1" applyFont="1" applyFill="1" applyBorder="1" applyAlignment="1" applyProtection="1">
      <alignment horizontal="left" vertical="top"/>
    </xf>
    <xf numFmtId="176" fontId="28" fillId="2" borderId="13" xfId="1" applyNumberFormat="1" applyFont="1" applyFill="1" applyBorder="1" applyAlignment="1" applyProtection="1">
      <alignment horizontal="left" vertical="top"/>
    </xf>
    <xf numFmtId="176" fontId="28" fillId="2" borderId="0" xfId="1" applyNumberFormat="1" applyFont="1" applyFill="1" applyAlignment="1" applyProtection="1">
      <alignment vertical="top" wrapText="1"/>
    </xf>
    <xf numFmtId="176" fontId="28" fillId="2" borderId="22" xfId="1" applyNumberFormat="1" applyFont="1" applyFill="1" applyBorder="1" applyAlignment="1" applyProtection="1">
      <alignment vertical="top" wrapText="1"/>
    </xf>
    <xf numFmtId="176" fontId="7" fillId="0" borderId="12" xfId="1" applyNumberFormat="1" applyFont="1" applyBorder="1" applyAlignment="1" applyProtection="1">
      <alignment horizontal="center" vertical="center"/>
    </xf>
    <xf numFmtId="176" fontId="6" fillId="0" borderId="0" xfId="1" applyNumberFormat="1" applyFont="1" applyBorder="1" applyAlignment="1" applyProtection="1">
      <alignment vertical="center" wrapText="1"/>
      <protection locked="0"/>
    </xf>
    <xf numFmtId="176" fontId="6" fillId="0" borderId="22" xfId="1" applyNumberFormat="1" applyFont="1" applyBorder="1" applyAlignment="1" applyProtection="1">
      <alignment vertical="center" wrapText="1"/>
      <protection locked="0"/>
    </xf>
    <xf numFmtId="176" fontId="28" fillId="2" borderId="42" xfId="1" applyNumberFormat="1" applyFont="1" applyFill="1" applyBorder="1" applyAlignment="1" applyProtection="1">
      <alignment vertical="top" wrapText="1" shrinkToFit="1"/>
    </xf>
    <xf numFmtId="0" fontId="28" fillId="2" borderId="0" xfId="0" applyFont="1" applyFill="1" applyAlignment="1">
      <alignment vertical="top" wrapText="1"/>
    </xf>
    <xf numFmtId="0" fontId="28" fillId="2" borderId="22" xfId="0" applyFont="1" applyFill="1" applyBorder="1" applyAlignment="1">
      <alignment vertical="top" wrapText="1"/>
    </xf>
    <xf numFmtId="0" fontId="28" fillId="2" borderId="0" xfId="0" applyFont="1" applyFill="1" applyAlignment="1">
      <alignment horizontal="left" vertical="top" wrapText="1"/>
    </xf>
    <xf numFmtId="0" fontId="28" fillId="2" borderId="22" xfId="0" applyFont="1" applyFill="1" applyBorder="1" applyAlignment="1">
      <alignment horizontal="left" vertical="top" wrapText="1"/>
    </xf>
    <xf numFmtId="176" fontId="18" fillId="0" borderId="12" xfId="1" applyNumberFormat="1" applyFont="1" applyBorder="1" applyAlignment="1" applyProtection="1">
      <alignment horizontal="left" vertical="center"/>
      <protection locked="0"/>
    </xf>
    <xf numFmtId="176" fontId="19" fillId="0" borderId="12" xfId="1" applyNumberFormat="1" applyFont="1" applyBorder="1" applyAlignment="1" applyProtection="1">
      <alignment horizontal="left" vertical="center"/>
      <protection locked="0"/>
    </xf>
    <xf numFmtId="176" fontId="19" fillId="0" borderId="59" xfId="1" applyNumberFormat="1" applyFont="1" applyBorder="1" applyAlignment="1" applyProtection="1">
      <alignment horizontal="left" vertical="center"/>
      <protection locked="0"/>
    </xf>
    <xf numFmtId="176" fontId="1" fillId="0" borderId="12" xfId="1" applyNumberFormat="1" applyFont="1" applyBorder="1" applyAlignment="1" applyProtection="1">
      <alignment horizontal="center" vertical="center"/>
      <protection locked="0"/>
    </xf>
    <xf numFmtId="176" fontId="1" fillId="0" borderId="59" xfId="1" applyNumberFormat="1" applyFont="1" applyBorder="1" applyAlignment="1" applyProtection="1">
      <alignment horizontal="center" vertical="center"/>
      <protection locked="0"/>
    </xf>
    <xf numFmtId="176" fontId="19" fillId="0" borderId="3" xfId="1" applyNumberFormat="1" applyFont="1" applyBorder="1" applyAlignment="1" applyProtection="1">
      <alignment horizontal="center" vertical="top"/>
      <protection locked="0"/>
    </xf>
    <xf numFmtId="176" fontId="19" fillId="0" borderId="29" xfId="1" applyNumberFormat="1" applyFont="1" applyBorder="1" applyAlignment="1" applyProtection="1">
      <alignment horizontal="center" vertical="top"/>
      <protection locked="0"/>
    </xf>
    <xf numFmtId="176" fontId="19" fillId="0" borderId="14" xfId="1" applyNumberFormat="1" applyFont="1" applyBorder="1" applyAlignment="1" applyProtection="1">
      <alignment horizontal="center" vertical="top"/>
      <protection locked="0"/>
    </xf>
    <xf numFmtId="176" fontId="18" fillId="0" borderId="12" xfId="1" applyNumberFormat="1" applyFont="1" applyBorder="1" applyAlignment="1" applyProtection="1"/>
    <xf numFmtId="176" fontId="28" fillId="2" borderId="1" xfId="1" applyNumberFormat="1" applyFont="1" applyFill="1" applyBorder="1" applyAlignment="1" applyProtection="1">
      <alignment horizontal="left" vertical="top" wrapText="1"/>
    </xf>
    <xf numFmtId="176" fontId="28" fillId="2" borderId="13" xfId="1" applyNumberFormat="1" applyFont="1" applyFill="1" applyBorder="1" applyAlignment="1" applyProtection="1">
      <alignment horizontal="left" vertical="top" wrapText="1"/>
    </xf>
    <xf numFmtId="176" fontId="11" fillId="0" borderId="29" xfId="1" applyNumberFormat="1" applyFont="1" applyBorder="1" applyAlignment="1" applyProtection="1">
      <alignment horizontal="right" vertical="center"/>
    </xf>
    <xf numFmtId="176" fontId="3" fillId="0" borderId="1" xfId="1" applyNumberFormat="1" applyFont="1" applyBorder="1" applyAlignment="1" applyProtection="1">
      <alignment horizontal="center" vertical="center"/>
    </xf>
    <xf numFmtId="176" fontId="3" fillId="0" borderId="42" xfId="1" applyNumberFormat="1" applyFont="1" applyBorder="1" applyAlignment="1" applyProtection="1">
      <alignment horizontal="center" vertical="center"/>
    </xf>
    <xf numFmtId="176" fontId="3" fillId="0" borderId="3" xfId="1" applyNumberFormat="1" applyFont="1" applyBorder="1" applyAlignment="1" applyProtection="1">
      <alignment horizontal="center" vertical="center"/>
    </xf>
    <xf numFmtId="0" fontId="0" fillId="0" borderId="38" xfId="0" applyBorder="1" applyAlignment="1">
      <alignment horizontal="center" vertical="center"/>
    </xf>
    <xf numFmtId="176" fontId="12" fillId="0" borderId="0" xfId="1" applyNumberFormat="1" applyFont="1" applyBorder="1" applyAlignment="1" applyProtection="1">
      <alignment vertical="top" wrapText="1"/>
      <protection locked="0"/>
    </xf>
    <xf numFmtId="176" fontId="12" fillId="0" borderId="22" xfId="1" applyNumberFormat="1" applyFont="1" applyBorder="1" applyAlignment="1" applyProtection="1">
      <alignment vertical="top" wrapText="1"/>
      <protection locked="0"/>
    </xf>
    <xf numFmtId="176" fontId="28" fillId="0" borderId="0" xfId="1" applyNumberFormat="1" applyFont="1" applyBorder="1" applyAlignment="1" applyProtection="1">
      <alignment vertical="top" wrapText="1"/>
    </xf>
    <xf numFmtId="176" fontId="28" fillId="0" borderId="22" xfId="1" applyNumberFormat="1" applyFont="1" applyBorder="1" applyAlignment="1" applyProtection="1">
      <alignment vertical="top" wrapText="1"/>
    </xf>
    <xf numFmtId="176" fontId="28" fillId="0" borderId="0" xfId="1" applyNumberFormat="1" applyFont="1" applyAlignment="1" applyProtection="1">
      <alignment vertical="top" wrapText="1" shrinkToFit="1"/>
    </xf>
    <xf numFmtId="176" fontId="28" fillId="0" borderId="22" xfId="1" applyNumberFormat="1" applyFont="1" applyBorder="1" applyAlignment="1" applyProtection="1">
      <alignment vertical="top" wrapText="1" shrinkToFit="1"/>
    </xf>
    <xf numFmtId="176" fontId="28" fillId="0" borderId="42" xfId="1" applyNumberFormat="1" applyFont="1" applyBorder="1" applyAlignment="1" applyProtection="1">
      <alignment vertical="center" wrapText="1"/>
    </xf>
    <xf numFmtId="176" fontId="28" fillId="0" borderId="42" xfId="1" applyNumberFormat="1" applyFont="1" applyBorder="1" applyAlignment="1" applyProtection="1">
      <alignment vertical="top" wrapText="1"/>
    </xf>
    <xf numFmtId="176" fontId="12" fillId="0" borderId="0" xfId="1" applyNumberFormat="1" applyFont="1" applyBorder="1" applyAlignment="1" applyProtection="1">
      <alignment horizontal="center" vertical="top" wrapText="1"/>
      <protection locked="0"/>
    </xf>
    <xf numFmtId="176" fontId="12" fillId="0" borderId="22" xfId="1" applyNumberFormat="1" applyFont="1" applyBorder="1" applyAlignment="1" applyProtection="1">
      <alignment horizontal="center" vertical="top" wrapText="1"/>
      <protection locked="0"/>
    </xf>
    <xf numFmtId="176" fontId="12" fillId="0" borderId="0" xfId="1" applyNumberFormat="1" applyFont="1" applyAlignment="1" applyProtection="1">
      <alignment vertical="top" wrapText="1"/>
      <protection locked="0"/>
    </xf>
    <xf numFmtId="176" fontId="28" fillId="0" borderId="0" xfId="1" applyNumberFormat="1" applyFont="1" applyBorder="1" applyAlignment="1" applyProtection="1">
      <alignment vertical="top" wrapText="1"/>
      <protection locked="0"/>
    </xf>
    <xf numFmtId="176" fontId="28" fillId="0" borderId="22" xfId="1" applyNumberFormat="1" applyFont="1" applyBorder="1" applyAlignment="1" applyProtection="1">
      <alignment vertical="top" wrapText="1"/>
      <protection locked="0"/>
    </xf>
    <xf numFmtId="176" fontId="28" fillId="0" borderId="1" xfId="1" applyNumberFormat="1" applyFont="1" applyBorder="1" applyAlignment="1" applyProtection="1">
      <alignment vertical="center" wrapText="1"/>
    </xf>
    <xf numFmtId="176" fontId="14" fillId="0" borderId="2" xfId="1" applyNumberFormat="1" applyFont="1" applyBorder="1" applyAlignment="1" applyProtection="1">
      <alignment horizontal="center" vertical="center"/>
      <protection locked="0"/>
    </xf>
    <xf numFmtId="176" fontId="12" fillId="0" borderId="0" xfId="1" applyNumberFormat="1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2" xfId="0" applyFont="1" applyBorder="1" applyAlignment="1" applyProtection="1">
      <alignment horizontal="left" vertical="top"/>
      <protection locked="0"/>
    </xf>
    <xf numFmtId="176" fontId="28" fillId="0" borderId="1" xfId="1" applyNumberFormat="1" applyFont="1" applyBorder="1" applyAlignment="1" applyProtection="1">
      <alignment horizontal="left" vertical="center" wrapText="1"/>
    </xf>
    <xf numFmtId="176" fontId="28" fillId="0" borderId="30" xfId="1" applyNumberFormat="1" applyFont="1" applyBorder="1" applyAlignment="1" applyProtection="1">
      <alignment horizontal="left" vertical="center" wrapText="1"/>
    </xf>
    <xf numFmtId="176" fontId="28" fillId="0" borderId="13" xfId="1" applyNumberFormat="1" applyFont="1" applyBorder="1" applyAlignment="1" applyProtection="1">
      <alignment horizontal="left" vertical="center" wrapText="1"/>
    </xf>
    <xf numFmtId="176" fontId="28" fillId="0" borderId="42" xfId="1" applyNumberFormat="1" applyFont="1" applyBorder="1" applyAlignment="1" applyProtection="1">
      <alignment horizontal="left" vertical="center" wrapText="1"/>
    </xf>
    <xf numFmtId="176" fontId="28" fillId="0" borderId="0" xfId="1" applyNumberFormat="1" applyFont="1" applyBorder="1" applyAlignment="1" applyProtection="1">
      <alignment horizontal="left" vertical="center" wrapText="1"/>
    </xf>
    <xf numFmtId="176" fontId="28" fillId="0" borderId="22" xfId="1" applyNumberFormat="1" applyFont="1" applyBorder="1" applyAlignment="1" applyProtection="1">
      <alignment horizontal="left" vertical="center" wrapText="1"/>
    </xf>
    <xf numFmtId="176" fontId="0" fillId="0" borderId="2" xfId="1" applyNumberFormat="1" applyFont="1" applyBorder="1" applyAlignment="1" applyProtection="1">
      <alignment horizontal="center" vertical="center"/>
    </xf>
    <xf numFmtId="176" fontId="14" fillId="0" borderId="59" xfId="1" applyNumberFormat="1" applyFont="1" applyBorder="1" applyAlignment="1" applyProtection="1">
      <alignment horizontal="center" vertical="center"/>
    </xf>
    <xf numFmtId="176" fontId="19" fillId="0" borderId="12" xfId="1" applyNumberFormat="1" applyFont="1" applyBorder="1" applyAlignment="1" applyProtection="1">
      <alignment horizontal="center"/>
    </xf>
    <xf numFmtId="176" fontId="3" fillId="0" borderId="1" xfId="1" applyNumberFormat="1" applyFont="1" applyFill="1" applyBorder="1" applyAlignment="1" applyProtection="1">
      <alignment horizontal="center" vertical="center"/>
    </xf>
    <xf numFmtId="176" fontId="3" fillId="0" borderId="3" xfId="1" applyNumberFormat="1" applyFont="1" applyFill="1" applyBorder="1" applyAlignment="1" applyProtection="1">
      <alignment horizontal="center" vertical="center"/>
    </xf>
    <xf numFmtId="176" fontId="16" fillId="0" borderId="1" xfId="1" applyNumberFormat="1" applyFont="1" applyFill="1" applyBorder="1" applyAlignment="1" applyProtection="1">
      <alignment horizontal="center" vertical="center"/>
    </xf>
    <xf numFmtId="176" fontId="16" fillId="0" borderId="42" xfId="1" applyNumberFormat="1" applyFont="1" applyFill="1" applyBorder="1" applyAlignment="1" applyProtection="1">
      <alignment horizontal="center" vertical="center"/>
    </xf>
    <xf numFmtId="176" fontId="16" fillId="0" borderId="3" xfId="1" applyNumberFormat="1" applyFont="1" applyFill="1" applyBorder="1" applyAlignment="1" applyProtection="1">
      <alignment horizontal="center" vertical="center"/>
    </xf>
    <xf numFmtId="0" fontId="11" fillId="0" borderId="29" xfId="0" applyFont="1" applyBorder="1" applyAlignment="1">
      <alignment vertical="center"/>
    </xf>
    <xf numFmtId="176" fontId="4" fillId="0" borderId="0" xfId="1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22" xfId="0" applyFont="1" applyBorder="1" applyAlignment="1">
      <alignment vertical="center"/>
    </xf>
    <xf numFmtId="176" fontId="28" fillId="0" borderId="1" xfId="1" applyNumberFormat="1" applyFont="1" applyBorder="1" applyAlignment="1" applyProtection="1">
      <alignment horizontal="left" wrapText="1"/>
    </xf>
    <xf numFmtId="176" fontId="28" fillId="0" borderId="30" xfId="1" applyNumberFormat="1" applyFont="1" applyBorder="1" applyAlignment="1" applyProtection="1">
      <alignment horizontal="left" wrapText="1"/>
    </xf>
    <xf numFmtId="176" fontId="28" fillId="0" borderId="13" xfId="1" applyNumberFormat="1" applyFont="1" applyBorder="1" applyAlignment="1" applyProtection="1">
      <alignment horizontal="left" wrapText="1"/>
    </xf>
    <xf numFmtId="0" fontId="28" fillId="0" borderId="3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176" fontId="28" fillId="0" borderId="42" xfId="1" applyNumberFormat="1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176" fontId="28" fillId="0" borderId="1" xfId="1" applyNumberFormat="1" applyFont="1" applyBorder="1" applyAlignment="1" applyProtection="1">
      <alignment horizontal="left" vertical="center"/>
    </xf>
    <xf numFmtId="176" fontId="28" fillId="0" borderId="30" xfId="1" applyNumberFormat="1" applyFont="1" applyBorder="1" applyAlignment="1" applyProtection="1">
      <alignment horizontal="left" vertical="center"/>
    </xf>
    <xf numFmtId="176" fontId="28" fillId="0" borderId="13" xfId="1" applyNumberFormat="1" applyFont="1" applyBorder="1" applyAlignment="1" applyProtection="1">
      <alignment horizontal="left" vertical="center"/>
    </xf>
    <xf numFmtId="176" fontId="12" fillId="0" borderId="0" xfId="1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176" fontId="34" fillId="0" borderId="29" xfId="1" applyNumberFormat="1" applyFont="1" applyBorder="1" applyAlignment="1" applyProtection="1">
      <alignment horizontal="right" vertical="center"/>
    </xf>
    <xf numFmtId="176" fontId="22" fillId="0" borderId="1" xfId="1" applyNumberFormat="1" applyFont="1" applyBorder="1" applyAlignment="1" applyProtection="1">
      <alignment horizontal="center" vertical="center" wrapText="1"/>
    </xf>
    <xf numFmtId="176" fontId="22" fillId="0" borderId="42" xfId="1" applyNumberFormat="1" applyFont="1" applyBorder="1" applyAlignment="1" applyProtection="1">
      <alignment horizontal="center" vertical="center" wrapText="1"/>
    </xf>
    <xf numFmtId="176" fontId="22" fillId="0" borderId="38" xfId="1" applyNumberFormat="1" applyFont="1" applyBorder="1" applyAlignment="1" applyProtection="1">
      <alignment horizontal="center" vertical="center" wrapText="1"/>
    </xf>
    <xf numFmtId="176" fontId="26" fillId="0" borderId="0" xfId="1" applyNumberFormat="1" applyFont="1" applyBorder="1" applyAlignment="1" applyProtection="1">
      <alignment horizontal="right" vertical="center"/>
    </xf>
    <xf numFmtId="176" fontId="11" fillId="0" borderId="0" xfId="1" applyNumberFormat="1" applyFont="1" applyBorder="1" applyAlignment="1" applyProtection="1">
      <alignment horizontal="right" vertical="center"/>
    </xf>
    <xf numFmtId="0" fontId="11" fillId="0" borderId="0" xfId="0" applyFont="1" applyAlignment="1">
      <alignment vertical="center"/>
    </xf>
    <xf numFmtId="177" fontId="18" fillId="0" borderId="30" xfId="1" applyNumberFormat="1" applyFont="1" applyBorder="1" applyAlignment="1" applyProtection="1">
      <alignment horizontal="center" vertical="center"/>
      <protection locked="0"/>
    </xf>
    <xf numFmtId="177" fontId="18" fillId="0" borderId="13" xfId="1" applyNumberFormat="1" applyFont="1" applyBorder="1" applyAlignment="1" applyProtection="1">
      <alignment horizontal="center" vertical="center"/>
      <protection locked="0"/>
    </xf>
    <xf numFmtId="177" fontId="18" fillId="0" borderId="29" xfId="1" applyNumberFormat="1" applyFont="1" applyBorder="1" applyAlignment="1" applyProtection="1">
      <alignment horizontal="center" vertical="center"/>
      <protection locked="0"/>
    </xf>
    <xf numFmtId="177" fontId="18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59" xfId="1" applyNumberFormat="1" applyFont="1" applyBorder="1" applyAlignment="1" applyProtection="1">
      <alignment horizontal="left" vertical="center"/>
      <protection locked="0"/>
    </xf>
    <xf numFmtId="176" fontId="28" fillId="0" borderId="0" xfId="1" applyNumberFormat="1" applyFont="1" applyAlignment="1" applyProtection="1">
      <alignment horizontal="left" vertical="center" wrapText="1"/>
    </xf>
    <xf numFmtId="176" fontId="28" fillId="0" borderId="0" xfId="1" applyNumberFormat="1" applyFont="1" applyAlignment="1" applyProtection="1">
      <alignment vertical="top" wrapText="1"/>
    </xf>
    <xf numFmtId="176" fontId="28" fillId="0" borderId="1" xfId="1" applyNumberFormat="1" applyFont="1" applyBorder="1" applyAlignment="1" applyProtection="1">
      <alignment horizontal="left" vertical="top" wrapText="1"/>
    </xf>
    <xf numFmtId="176" fontId="28" fillId="0" borderId="30" xfId="1" applyNumberFormat="1" applyFont="1" applyBorder="1" applyAlignment="1" applyProtection="1">
      <alignment horizontal="left" vertical="top" wrapText="1"/>
    </xf>
    <xf numFmtId="176" fontId="28" fillId="0" borderId="13" xfId="1" applyNumberFormat="1" applyFont="1" applyBorder="1" applyAlignment="1" applyProtection="1">
      <alignment horizontal="left" vertical="top" wrapText="1"/>
    </xf>
    <xf numFmtId="176" fontId="3" fillId="0" borderId="38" xfId="1" applyNumberFormat="1" applyFont="1" applyBorder="1" applyAlignment="1" applyProtection="1">
      <alignment horizontal="center" vertical="center"/>
    </xf>
    <xf numFmtId="176" fontId="16" fillId="0" borderId="60" xfId="1" applyNumberFormat="1" applyFont="1" applyBorder="1" applyAlignment="1" applyProtection="1">
      <alignment horizontal="center" vertical="center" shrinkToFit="1"/>
    </xf>
    <xf numFmtId="176" fontId="16" fillId="0" borderId="66" xfId="1" applyNumberFormat="1" applyFont="1" applyBorder="1" applyAlignment="1" applyProtection="1">
      <alignment horizontal="center" vertical="center" shrinkToFit="1"/>
    </xf>
    <xf numFmtId="176" fontId="18" fillId="0" borderId="12" xfId="1" applyNumberFormat="1" applyFont="1" applyBorder="1" applyAlignment="1" applyProtection="1">
      <alignment horizontal="right"/>
    </xf>
    <xf numFmtId="176" fontId="28" fillId="0" borderId="42" xfId="1" applyNumberFormat="1" applyFont="1" applyBorder="1" applyAlignment="1" applyProtection="1">
      <alignment horizontal="left" vertical="top" wrapText="1"/>
    </xf>
    <xf numFmtId="176" fontId="22" fillId="0" borderId="60" xfId="1" applyNumberFormat="1" applyFont="1" applyBorder="1" applyAlignment="1" applyProtection="1">
      <alignment horizontal="center" vertical="center" wrapText="1"/>
    </xf>
    <xf numFmtId="176" fontId="22" fillId="0" borderId="8" xfId="1" applyNumberFormat="1" applyFont="1" applyBorder="1" applyAlignment="1" applyProtection="1">
      <alignment horizontal="center" vertical="center" wrapText="1"/>
    </xf>
    <xf numFmtId="176" fontId="22" fillId="0" borderId="66" xfId="1" applyNumberFormat="1" applyFont="1" applyBorder="1" applyAlignment="1" applyProtection="1">
      <alignment horizontal="center" vertical="center" wrapText="1"/>
    </xf>
    <xf numFmtId="179" fontId="7" fillId="0" borderId="30" xfId="1" applyNumberFormat="1" applyFont="1" applyFill="1" applyBorder="1" applyAlignment="1" applyProtection="1">
      <alignment horizontal="center"/>
    </xf>
    <xf numFmtId="176" fontId="14" fillId="0" borderId="12" xfId="1" applyNumberFormat="1" applyFont="1" applyFill="1" applyBorder="1" applyAlignment="1" applyProtection="1">
      <alignment horizontal="center" vertical="center"/>
      <protection locked="0"/>
    </xf>
    <xf numFmtId="176" fontId="14" fillId="0" borderId="59" xfId="1" applyNumberFormat="1" applyFont="1" applyFill="1" applyBorder="1" applyAlignment="1" applyProtection="1">
      <alignment horizontal="center" vertical="center"/>
      <protection locked="0"/>
    </xf>
    <xf numFmtId="176" fontId="28" fillId="0" borderId="42" xfId="1" applyNumberFormat="1" applyFont="1" applyFill="1" applyBorder="1" applyAlignment="1" applyProtection="1">
      <alignment horizontal="left" vertical="center" wrapText="1"/>
    </xf>
    <xf numFmtId="176" fontId="28" fillId="0" borderId="0" xfId="1" applyNumberFormat="1" applyFont="1" applyFill="1" applyBorder="1" applyAlignment="1" applyProtection="1">
      <alignment horizontal="left" vertical="center" wrapText="1"/>
    </xf>
    <xf numFmtId="176" fontId="28" fillId="0" borderId="22" xfId="1" applyNumberFormat="1" applyFont="1" applyFill="1" applyBorder="1" applyAlignment="1" applyProtection="1">
      <alignment horizontal="left" vertical="center" wrapText="1"/>
    </xf>
    <xf numFmtId="176" fontId="18" fillId="0" borderId="12" xfId="1" applyNumberFormat="1" applyFont="1" applyFill="1" applyBorder="1" applyAlignment="1" applyProtection="1">
      <alignment horizontal="left" vertical="center"/>
      <protection locked="0"/>
    </xf>
    <xf numFmtId="176" fontId="18" fillId="0" borderId="59" xfId="1" applyNumberFormat="1" applyFont="1" applyFill="1" applyBorder="1" applyAlignment="1" applyProtection="1">
      <alignment horizontal="left" vertical="center"/>
      <protection locked="0"/>
    </xf>
    <xf numFmtId="177" fontId="18" fillId="0" borderId="30" xfId="1" applyNumberFormat="1" applyFont="1" applyFill="1" applyBorder="1" applyAlignment="1" applyProtection="1">
      <alignment horizontal="center" vertical="center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29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176" fontId="18" fillId="0" borderId="12" xfId="1" applyNumberFormat="1" applyFont="1" applyFill="1" applyBorder="1" applyAlignment="1" applyProtection="1">
      <alignment horizontal="right"/>
    </xf>
    <xf numFmtId="176" fontId="34" fillId="0" borderId="12" xfId="1" applyNumberFormat="1" applyFont="1" applyFill="1" applyBorder="1" applyAlignment="1" applyProtection="1">
      <alignment horizontal="right" vertical="center"/>
    </xf>
    <xf numFmtId="176" fontId="11" fillId="0" borderId="12" xfId="1" applyNumberFormat="1" applyFont="1" applyFill="1" applyBorder="1" applyAlignment="1" applyProtection="1">
      <alignment horizontal="right" vertical="center"/>
    </xf>
    <xf numFmtId="176" fontId="18" fillId="0" borderId="3" xfId="1" applyNumberFormat="1" applyFont="1" applyFill="1" applyBorder="1" applyAlignment="1" applyProtection="1">
      <alignment horizontal="center" vertical="top"/>
      <protection locked="0"/>
    </xf>
    <xf numFmtId="176" fontId="18" fillId="0" borderId="29" xfId="1" applyNumberFormat="1" applyFont="1" applyFill="1" applyBorder="1" applyAlignment="1" applyProtection="1">
      <alignment horizontal="center" vertical="top"/>
      <protection locked="0"/>
    </xf>
    <xf numFmtId="176" fontId="18" fillId="0" borderId="14" xfId="1" applyNumberFormat="1" applyFont="1" applyFill="1" applyBorder="1" applyAlignment="1" applyProtection="1">
      <alignment horizontal="center" vertical="top"/>
      <protection locked="0"/>
    </xf>
    <xf numFmtId="176" fontId="18" fillId="0" borderId="3" xfId="1" applyNumberFormat="1" applyFont="1" applyBorder="1" applyAlignment="1" applyProtection="1">
      <alignment horizontal="center" vertical="center"/>
      <protection locked="0"/>
    </xf>
    <xf numFmtId="176" fontId="18" fillId="0" borderId="29" xfId="1" applyNumberFormat="1" applyFont="1" applyBorder="1" applyAlignment="1" applyProtection="1">
      <alignment horizontal="center" vertical="center"/>
      <protection locked="0"/>
    </xf>
    <xf numFmtId="176" fontId="18" fillId="0" borderId="14" xfId="1" applyNumberFormat="1" applyFont="1" applyBorder="1" applyAlignment="1" applyProtection="1">
      <alignment horizontal="center" vertical="center"/>
      <protection locked="0"/>
    </xf>
    <xf numFmtId="179" fontId="7" fillId="0" borderId="30" xfId="1" applyNumberFormat="1" applyFont="1" applyBorder="1" applyAlignment="1" applyProtection="1">
      <alignment horizontal="center"/>
    </xf>
    <xf numFmtId="176" fontId="4" fillId="0" borderId="30" xfId="1" applyNumberFormat="1" applyFont="1" applyBorder="1" applyAlignment="1" applyProtection="1">
      <alignment horizontal="left" vertical="center"/>
    </xf>
    <xf numFmtId="176" fontId="28" fillId="0" borderId="0" xfId="1" applyNumberFormat="1" applyFont="1" applyBorder="1" applyAlignment="1" applyProtection="1">
      <alignment horizontal="left" vertical="center"/>
    </xf>
    <xf numFmtId="176" fontId="28" fillId="0" borderId="22" xfId="1" applyNumberFormat="1" applyFont="1" applyBorder="1" applyAlignment="1" applyProtection="1">
      <alignment horizontal="left" vertical="center"/>
    </xf>
    <xf numFmtId="176" fontId="18" fillId="0" borderId="3" xfId="1" applyNumberFormat="1" applyFont="1" applyBorder="1" applyAlignment="1" applyProtection="1">
      <alignment horizontal="center"/>
      <protection locked="0"/>
    </xf>
    <xf numFmtId="176" fontId="18" fillId="0" borderId="29" xfId="1" applyNumberFormat="1" applyFont="1" applyBorder="1" applyAlignment="1" applyProtection="1">
      <alignment horizontal="center"/>
      <protection locked="0"/>
    </xf>
    <xf numFmtId="176" fontId="18" fillId="0" borderId="14" xfId="1" applyNumberFormat="1" applyFont="1" applyBorder="1" applyAlignment="1" applyProtection="1">
      <alignment horizontal="center"/>
      <protection locked="0"/>
    </xf>
    <xf numFmtId="176" fontId="7" fillId="0" borderId="49" xfId="1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76" fontId="12" fillId="0" borderId="1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30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13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42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176" fontId="12" fillId="0" borderId="22" xfId="1" applyNumberFormat="1" applyFont="1" applyFill="1" applyBorder="1" applyAlignment="1" applyProtection="1">
      <alignment horizontal="left" vertical="center" wrapText="1"/>
      <protection locked="0"/>
    </xf>
    <xf numFmtId="176" fontId="18" fillId="0" borderId="12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applyNumberFormat="1" applyFont="1" applyFill="1" applyBorder="1" applyAlignment="1" applyProtection="1">
      <alignment horizontal="left" vertical="center"/>
    </xf>
    <xf numFmtId="176" fontId="18" fillId="0" borderId="59" xfId="1" applyNumberFormat="1" applyFont="1" applyFill="1" applyBorder="1" applyAlignment="1" applyProtection="1">
      <alignment horizontal="center" vertical="center"/>
      <protection locked="0"/>
    </xf>
    <xf numFmtId="176" fontId="4" fillId="0" borderId="30" xfId="1" applyNumberFormat="1" applyFont="1" applyFill="1" applyBorder="1" applyAlignment="1" applyProtection="1">
      <alignment horizontal="left" vertical="center"/>
    </xf>
    <xf numFmtId="176" fontId="18" fillId="0" borderId="3" xfId="1" applyNumberFormat="1" applyFont="1" applyFill="1" applyBorder="1" applyAlignment="1" applyProtection="1">
      <alignment horizontal="center" vertical="center"/>
      <protection locked="0"/>
    </xf>
    <xf numFmtId="176" fontId="18" fillId="0" borderId="29" xfId="1" applyNumberFormat="1" applyFont="1" applyFill="1" applyBorder="1" applyAlignment="1" applyProtection="1">
      <alignment horizontal="center" vertical="center"/>
      <protection locked="0"/>
    </xf>
    <xf numFmtId="176" fontId="18" fillId="0" borderId="14" xfId="1" applyNumberFormat="1" applyFont="1" applyFill="1" applyBorder="1" applyAlignment="1" applyProtection="1">
      <alignment horizontal="center" vertical="center"/>
      <protection locked="0"/>
    </xf>
    <xf numFmtId="176" fontId="18" fillId="0" borderId="12" xfId="1" applyNumberFormat="1" applyFont="1" applyFill="1" applyBorder="1" applyAlignment="1" applyProtection="1">
      <alignment horizontal="right" vertical="center"/>
    </xf>
    <xf numFmtId="176" fontId="12" fillId="0" borderId="42" xfId="1" applyNumberFormat="1" applyFont="1" applyBorder="1" applyAlignment="1" applyProtection="1">
      <alignment horizontal="left" vertical="center" wrapText="1"/>
      <protection locked="0"/>
    </xf>
    <xf numFmtId="176" fontId="12" fillId="0" borderId="22" xfId="1" applyNumberFormat="1" applyFont="1" applyBorder="1" applyAlignment="1" applyProtection="1">
      <alignment horizontal="left" vertical="center" wrapText="1"/>
      <protection locked="0"/>
    </xf>
    <xf numFmtId="176" fontId="18" fillId="0" borderId="12" xfId="1" applyNumberFormat="1" applyFont="1" applyBorder="1" applyAlignment="1" applyProtection="1">
      <alignment horizontal="center"/>
    </xf>
    <xf numFmtId="176" fontId="3" fillId="0" borderId="49" xfId="1" applyNumberFormat="1" applyFont="1" applyBorder="1" applyAlignment="1" applyProtection="1">
      <alignment horizontal="center" vertical="center"/>
    </xf>
    <xf numFmtId="176" fontId="3" fillId="0" borderId="8" xfId="1" applyNumberFormat="1" applyFont="1" applyBorder="1" applyAlignment="1" applyProtection="1">
      <alignment horizontal="center" vertical="center"/>
    </xf>
    <xf numFmtId="176" fontId="3" fillId="0" borderId="10" xfId="1" applyNumberFormat="1" applyFont="1" applyBorder="1" applyAlignment="1" applyProtection="1">
      <alignment horizontal="center" vertical="center"/>
    </xf>
    <xf numFmtId="176" fontId="3" fillId="0" borderId="66" xfId="1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33</xdr:row>
      <xdr:rowOff>57150</xdr:rowOff>
    </xdr:from>
    <xdr:to>
      <xdr:col>17</xdr:col>
      <xdr:colOff>0</xdr:colOff>
      <xdr:row>33</xdr:row>
      <xdr:rowOff>281940</xdr:rowOff>
    </xdr:to>
    <xdr:pic>
      <xdr:nvPicPr>
        <xdr:cNvPr id="34227" name="図 2">
          <a:extLst>
            <a:ext uri="{FF2B5EF4-FFF2-40B4-BE49-F238E27FC236}">
              <a16:creationId xmlns:a16="http://schemas.microsoft.com/office/drawing/2014/main" id="{00000000-0008-0000-0000-0000B38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7219950"/>
          <a:ext cx="1371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42769" name="Text Box 1">
          <a:extLst>
            <a:ext uri="{FF2B5EF4-FFF2-40B4-BE49-F238E27FC236}">
              <a16:creationId xmlns:a16="http://schemas.microsoft.com/office/drawing/2014/main" id="{00000000-0008-0000-0900-000011A70000}"/>
            </a:ext>
          </a:extLst>
        </xdr:cNvPr>
        <xdr:cNvSpPr txBox="1">
          <a:spLocks noChangeArrowheads="1"/>
        </xdr:cNvSpPr>
      </xdr:nvSpPr>
      <xdr:spPr bwMode="auto">
        <a:xfrm>
          <a:off x="437197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91440</xdr:colOff>
      <xdr:row>29</xdr:row>
      <xdr:rowOff>53340</xdr:rowOff>
    </xdr:to>
    <xdr:sp macro="" textlink="">
      <xdr:nvSpPr>
        <xdr:cNvPr id="42770" name="Text Box 2">
          <a:extLst>
            <a:ext uri="{FF2B5EF4-FFF2-40B4-BE49-F238E27FC236}">
              <a16:creationId xmlns:a16="http://schemas.microsoft.com/office/drawing/2014/main" id="{00000000-0008-0000-0900-000012A70000}"/>
            </a:ext>
          </a:extLst>
        </xdr:cNvPr>
        <xdr:cNvSpPr txBox="1">
          <a:spLocks noChangeArrowheads="1"/>
        </xdr:cNvSpPr>
      </xdr:nvSpPr>
      <xdr:spPr bwMode="auto">
        <a:xfrm>
          <a:off x="4371975" y="5410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142875</xdr:colOff>
      <xdr:row>37</xdr:row>
      <xdr:rowOff>66675</xdr:rowOff>
    </xdr:from>
    <xdr:to>
      <xdr:col>26</xdr:col>
      <xdr:colOff>342900</xdr:colOff>
      <xdr:row>38</xdr:row>
      <xdr:rowOff>114300</xdr:rowOff>
    </xdr:to>
    <xdr:pic>
      <xdr:nvPicPr>
        <xdr:cNvPr id="42771" name="図 2">
          <a:extLst>
            <a:ext uri="{FF2B5EF4-FFF2-40B4-BE49-F238E27FC236}">
              <a16:creationId xmlns:a16="http://schemas.microsoft.com/office/drawing/2014/main" id="{00000000-0008-0000-0900-000013A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70199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17</xdr:row>
      <xdr:rowOff>0</xdr:rowOff>
    </xdr:from>
    <xdr:to>
      <xdr:col>11</xdr:col>
      <xdr:colOff>91440</xdr:colOff>
      <xdr:row>18</xdr:row>
      <xdr:rowOff>53340</xdr:rowOff>
    </xdr:to>
    <xdr:sp macro="" textlink="">
      <xdr:nvSpPr>
        <xdr:cNvPr id="43793" name="Text Box 1">
          <a:extLst>
            <a:ext uri="{FF2B5EF4-FFF2-40B4-BE49-F238E27FC236}">
              <a16:creationId xmlns:a16="http://schemas.microsoft.com/office/drawing/2014/main" id="{00000000-0008-0000-0A00-000011AB0000}"/>
            </a:ext>
          </a:extLst>
        </xdr:cNvPr>
        <xdr:cNvSpPr txBox="1">
          <a:spLocks noChangeArrowheads="1"/>
        </xdr:cNvSpPr>
      </xdr:nvSpPr>
      <xdr:spPr bwMode="auto">
        <a:xfrm>
          <a:off x="4371975" y="33909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91440</xdr:colOff>
      <xdr:row>26</xdr:row>
      <xdr:rowOff>53340</xdr:rowOff>
    </xdr:to>
    <xdr:sp macro="" textlink="">
      <xdr:nvSpPr>
        <xdr:cNvPr id="43794" name="Text Box 2">
          <a:extLst>
            <a:ext uri="{FF2B5EF4-FFF2-40B4-BE49-F238E27FC236}">
              <a16:creationId xmlns:a16="http://schemas.microsoft.com/office/drawing/2014/main" id="{00000000-0008-0000-0A00-000012AB0000}"/>
            </a:ext>
          </a:extLst>
        </xdr:cNvPr>
        <xdr:cNvSpPr txBox="1">
          <a:spLocks noChangeArrowheads="1"/>
        </xdr:cNvSpPr>
      </xdr:nvSpPr>
      <xdr:spPr bwMode="auto">
        <a:xfrm>
          <a:off x="4371975" y="4895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95250</xdr:colOff>
      <xdr:row>33</xdr:row>
      <xdr:rowOff>57150</xdr:rowOff>
    </xdr:from>
    <xdr:to>
      <xdr:col>26</xdr:col>
      <xdr:colOff>304800</xdr:colOff>
      <xdr:row>34</xdr:row>
      <xdr:rowOff>100965</xdr:rowOff>
    </xdr:to>
    <xdr:pic>
      <xdr:nvPicPr>
        <xdr:cNvPr id="43795" name="図 2">
          <a:extLst>
            <a:ext uri="{FF2B5EF4-FFF2-40B4-BE49-F238E27FC236}">
              <a16:creationId xmlns:a16="http://schemas.microsoft.com/office/drawing/2014/main" id="{00000000-0008-0000-0A00-000013A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63246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14</xdr:row>
      <xdr:rowOff>0</xdr:rowOff>
    </xdr:from>
    <xdr:to>
      <xdr:col>11</xdr:col>
      <xdr:colOff>95250</xdr:colOff>
      <xdr:row>15</xdr:row>
      <xdr:rowOff>57150</xdr:rowOff>
    </xdr:to>
    <xdr:sp macro="" textlink="">
      <xdr:nvSpPr>
        <xdr:cNvPr id="44818" name="Text Box 1">
          <a:extLst>
            <a:ext uri="{FF2B5EF4-FFF2-40B4-BE49-F238E27FC236}">
              <a16:creationId xmlns:a16="http://schemas.microsoft.com/office/drawing/2014/main" id="{00000000-0008-0000-0B00-000012AF0000}"/>
            </a:ext>
          </a:extLst>
        </xdr:cNvPr>
        <xdr:cNvSpPr txBox="1">
          <a:spLocks noChangeArrowheads="1"/>
        </xdr:cNvSpPr>
      </xdr:nvSpPr>
      <xdr:spPr bwMode="auto">
        <a:xfrm>
          <a:off x="4391025" y="2952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95250</xdr:colOff>
      <xdr:row>30</xdr:row>
      <xdr:rowOff>57150</xdr:rowOff>
    </xdr:to>
    <xdr:sp macro="" textlink="">
      <xdr:nvSpPr>
        <xdr:cNvPr id="44819" name="Text Box 2">
          <a:extLst>
            <a:ext uri="{FF2B5EF4-FFF2-40B4-BE49-F238E27FC236}">
              <a16:creationId xmlns:a16="http://schemas.microsoft.com/office/drawing/2014/main" id="{00000000-0008-0000-0B00-000013AF0000}"/>
            </a:ext>
          </a:extLst>
        </xdr:cNvPr>
        <xdr:cNvSpPr txBox="1">
          <a:spLocks noChangeArrowheads="1"/>
        </xdr:cNvSpPr>
      </xdr:nvSpPr>
      <xdr:spPr bwMode="auto">
        <a:xfrm>
          <a:off x="4391025" y="5657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35</xdr:row>
      <xdr:rowOff>47625</xdr:rowOff>
    </xdr:from>
    <xdr:to>
      <xdr:col>26</xdr:col>
      <xdr:colOff>325755</xdr:colOff>
      <xdr:row>36</xdr:row>
      <xdr:rowOff>91440</xdr:rowOff>
    </xdr:to>
    <xdr:pic>
      <xdr:nvPicPr>
        <xdr:cNvPr id="44820" name="図 2">
          <a:extLst>
            <a:ext uri="{FF2B5EF4-FFF2-40B4-BE49-F238E27FC236}">
              <a16:creationId xmlns:a16="http://schemas.microsoft.com/office/drawing/2014/main" id="{00000000-0008-0000-0B00-000014A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67341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95250</xdr:colOff>
      <xdr:row>12</xdr:row>
      <xdr:rowOff>57150</xdr:rowOff>
    </xdr:to>
    <xdr:sp macro="" textlink="">
      <xdr:nvSpPr>
        <xdr:cNvPr id="45841" name="Text Box 1">
          <a:extLst>
            <a:ext uri="{FF2B5EF4-FFF2-40B4-BE49-F238E27FC236}">
              <a16:creationId xmlns:a16="http://schemas.microsoft.com/office/drawing/2014/main" id="{00000000-0008-0000-0C00-000011B30000}"/>
            </a:ext>
          </a:extLst>
        </xdr:cNvPr>
        <xdr:cNvSpPr txBox="1">
          <a:spLocks noChangeArrowheads="1"/>
        </xdr:cNvSpPr>
      </xdr:nvSpPr>
      <xdr:spPr bwMode="auto">
        <a:xfrm>
          <a:off x="414337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27</xdr:row>
      <xdr:rowOff>0</xdr:rowOff>
    </xdr:from>
    <xdr:to>
      <xdr:col>11</xdr:col>
      <xdr:colOff>95250</xdr:colOff>
      <xdr:row>28</xdr:row>
      <xdr:rowOff>57150</xdr:rowOff>
    </xdr:to>
    <xdr:sp macro="" textlink="">
      <xdr:nvSpPr>
        <xdr:cNvPr id="45842" name="Text Box 2">
          <a:extLst>
            <a:ext uri="{FF2B5EF4-FFF2-40B4-BE49-F238E27FC236}">
              <a16:creationId xmlns:a16="http://schemas.microsoft.com/office/drawing/2014/main" id="{00000000-0008-0000-0C00-000012B30000}"/>
            </a:ext>
          </a:extLst>
        </xdr:cNvPr>
        <xdr:cNvSpPr txBox="1">
          <a:spLocks noChangeArrowheads="1"/>
        </xdr:cNvSpPr>
      </xdr:nvSpPr>
      <xdr:spPr bwMode="auto">
        <a:xfrm>
          <a:off x="4143375" y="5238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142875</xdr:colOff>
      <xdr:row>35</xdr:row>
      <xdr:rowOff>57150</xdr:rowOff>
    </xdr:from>
    <xdr:to>
      <xdr:col>26</xdr:col>
      <xdr:colOff>342900</xdr:colOff>
      <xdr:row>36</xdr:row>
      <xdr:rowOff>97155</xdr:rowOff>
    </xdr:to>
    <xdr:pic>
      <xdr:nvPicPr>
        <xdr:cNvPr id="45843" name="図 2">
          <a:extLst>
            <a:ext uri="{FF2B5EF4-FFF2-40B4-BE49-F238E27FC236}">
              <a16:creationId xmlns:a16="http://schemas.microsoft.com/office/drawing/2014/main" id="{00000000-0008-0000-0C00-000013B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10</xdr:row>
      <xdr:rowOff>0</xdr:rowOff>
    </xdr:from>
    <xdr:to>
      <xdr:col>11</xdr:col>
      <xdr:colOff>95250</xdr:colOff>
      <xdr:row>11</xdr:row>
      <xdr:rowOff>57150</xdr:rowOff>
    </xdr:to>
    <xdr:sp macro="" textlink="">
      <xdr:nvSpPr>
        <xdr:cNvPr id="39724" name="Text Box 1">
          <a:extLst>
            <a:ext uri="{FF2B5EF4-FFF2-40B4-BE49-F238E27FC236}">
              <a16:creationId xmlns:a16="http://schemas.microsoft.com/office/drawing/2014/main" id="{00000000-0008-0000-0D00-00002C9B0000}"/>
            </a:ext>
          </a:extLst>
        </xdr:cNvPr>
        <xdr:cNvSpPr txBox="1">
          <a:spLocks noChangeArrowheads="1"/>
        </xdr:cNvSpPr>
      </xdr:nvSpPr>
      <xdr:spPr bwMode="auto">
        <a:xfrm>
          <a:off x="4238625" y="2190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95250</xdr:colOff>
      <xdr:row>24</xdr:row>
      <xdr:rowOff>57150</xdr:rowOff>
    </xdr:to>
    <xdr:sp macro="" textlink="">
      <xdr:nvSpPr>
        <xdr:cNvPr id="39725" name="Text Box 2">
          <a:extLst>
            <a:ext uri="{FF2B5EF4-FFF2-40B4-BE49-F238E27FC236}">
              <a16:creationId xmlns:a16="http://schemas.microsoft.com/office/drawing/2014/main" id="{00000000-0008-0000-0D00-00002D9B0000}"/>
            </a:ext>
          </a:extLst>
        </xdr:cNvPr>
        <xdr:cNvSpPr txBox="1">
          <a:spLocks noChangeArrowheads="1"/>
        </xdr:cNvSpPr>
      </xdr:nvSpPr>
      <xdr:spPr bwMode="auto">
        <a:xfrm>
          <a:off x="4238625" y="4552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171450</xdr:colOff>
      <xdr:row>36</xdr:row>
      <xdr:rowOff>66675</xdr:rowOff>
    </xdr:from>
    <xdr:to>
      <xdr:col>26</xdr:col>
      <xdr:colOff>363855</xdr:colOff>
      <xdr:row>37</xdr:row>
      <xdr:rowOff>114300</xdr:rowOff>
    </xdr:to>
    <xdr:pic>
      <xdr:nvPicPr>
        <xdr:cNvPr id="39726" name="図 2">
          <a:extLst>
            <a:ext uri="{FF2B5EF4-FFF2-40B4-BE49-F238E27FC236}">
              <a16:creationId xmlns:a16="http://schemas.microsoft.com/office/drawing/2014/main" id="{00000000-0008-0000-0D00-00002E9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84847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457200</xdr:colOff>
      <xdr:row>38</xdr:row>
      <xdr:rowOff>28575</xdr:rowOff>
    </xdr:from>
    <xdr:to>
      <xdr:col>26</xdr:col>
      <xdr:colOff>281940</xdr:colOff>
      <xdr:row>39</xdr:row>
      <xdr:rowOff>76200</xdr:rowOff>
    </xdr:to>
    <xdr:pic>
      <xdr:nvPicPr>
        <xdr:cNvPr id="12129" name="図 2">
          <a:extLst>
            <a:ext uri="{FF2B5EF4-FFF2-40B4-BE49-F238E27FC236}">
              <a16:creationId xmlns:a16="http://schemas.microsoft.com/office/drawing/2014/main" id="{00000000-0008-0000-0100-000061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70199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</xdr:row>
      <xdr:rowOff>0</xdr:rowOff>
    </xdr:from>
    <xdr:ext cx="91440" cy="2286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C21D870-81CE-42A5-A659-69DE0C43D1EE}"/>
            </a:ext>
          </a:extLst>
        </xdr:cNvPr>
        <xdr:cNvSpPr txBox="1">
          <a:spLocks noChangeArrowheads="1"/>
        </xdr:cNvSpPr>
      </xdr:nvSpPr>
      <xdr:spPr bwMode="auto">
        <a:xfrm>
          <a:off x="6789420" y="184404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91440" cy="22860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36CF901-8FDF-4F6C-B6FC-587E47DADF4C}"/>
            </a:ext>
          </a:extLst>
        </xdr:cNvPr>
        <xdr:cNvSpPr txBox="1">
          <a:spLocks noChangeArrowheads="1"/>
        </xdr:cNvSpPr>
      </xdr:nvSpPr>
      <xdr:spPr bwMode="auto">
        <a:xfrm>
          <a:off x="6789420" y="4693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91440" cy="2286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04C9F91-B4D8-4CCE-867B-68DC3A19936D}"/>
            </a:ext>
          </a:extLst>
        </xdr:cNvPr>
        <xdr:cNvSpPr txBox="1">
          <a:spLocks noChangeArrowheads="1"/>
        </xdr:cNvSpPr>
      </xdr:nvSpPr>
      <xdr:spPr bwMode="auto">
        <a:xfrm>
          <a:off x="6789420" y="469392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91440" cy="21717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98E922F-E42C-4199-883A-7F2C3D8FAC27}"/>
            </a:ext>
          </a:extLst>
        </xdr:cNvPr>
        <xdr:cNvSpPr txBox="1">
          <a:spLocks noChangeArrowheads="1"/>
        </xdr:cNvSpPr>
      </xdr:nvSpPr>
      <xdr:spPr bwMode="auto">
        <a:xfrm>
          <a:off x="6789420" y="5699760"/>
          <a:ext cx="91440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34</xdr:row>
      <xdr:rowOff>0</xdr:rowOff>
    </xdr:from>
    <xdr:ext cx="91440" cy="34480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16F977C-936F-468A-AC64-5E3A9DF16857}"/>
            </a:ext>
          </a:extLst>
        </xdr:cNvPr>
        <xdr:cNvSpPr txBox="1">
          <a:spLocks noChangeArrowheads="1"/>
        </xdr:cNvSpPr>
      </xdr:nvSpPr>
      <xdr:spPr bwMode="auto">
        <a:xfrm>
          <a:off x="6789420" y="5699760"/>
          <a:ext cx="91440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114300</xdr:colOff>
      <xdr:row>39</xdr:row>
      <xdr:rowOff>57150</xdr:rowOff>
    </xdr:from>
    <xdr:ext cx="1280160" cy="211455"/>
    <xdr:pic>
      <xdr:nvPicPr>
        <xdr:cNvPr id="8" name="図 2">
          <a:extLst>
            <a:ext uri="{FF2B5EF4-FFF2-40B4-BE49-F238E27FC236}">
              <a16:creationId xmlns:a16="http://schemas.microsoft.com/office/drawing/2014/main" id="{A9C2B36C-7B21-4172-98E7-46614153F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0360" y="6595110"/>
          <a:ext cx="1280160" cy="211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95250</xdr:colOff>
      <xdr:row>2</xdr:row>
      <xdr:rowOff>211455</xdr:rowOff>
    </xdr:to>
    <xdr:sp macro="" textlink="">
      <xdr:nvSpPr>
        <xdr:cNvPr id="51299" name="Text Box 1">
          <a:extLst>
            <a:ext uri="{FF2B5EF4-FFF2-40B4-BE49-F238E27FC236}">
              <a16:creationId xmlns:a16="http://schemas.microsoft.com/office/drawing/2014/main" id="{00000000-0008-0000-0300-000063C80000}"/>
            </a:ext>
          </a:extLst>
        </xdr:cNvPr>
        <xdr:cNvSpPr txBox="1">
          <a:spLocks noChangeArrowheads="1"/>
        </xdr:cNvSpPr>
      </xdr:nvSpPr>
      <xdr:spPr bwMode="auto">
        <a:xfrm>
          <a:off x="4381500" y="666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180975</xdr:colOff>
      <xdr:row>34</xdr:row>
      <xdr:rowOff>47625</xdr:rowOff>
    </xdr:from>
    <xdr:to>
      <xdr:col>25</xdr:col>
      <xdr:colOff>554355</xdr:colOff>
      <xdr:row>35</xdr:row>
      <xdr:rowOff>91440</xdr:rowOff>
    </xdr:to>
    <xdr:pic>
      <xdr:nvPicPr>
        <xdr:cNvPr id="51300" name="図 2">
          <a:extLst>
            <a:ext uri="{FF2B5EF4-FFF2-40B4-BE49-F238E27FC236}">
              <a16:creationId xmlns:a16="http://schemas.microsoft.com/office/drawing/2014/main" id="{00000000-0008-0000-0300-000064C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65341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26</xdr:row>
      <xdr:rowOff>0</xdr:rowOff>
    </xdr:from>
    <xdr:to>
      <xdr:col>11</xdr:col>
      <xdr:colOff>91440</xdr:colOff>
      <xdr:row>27</xdr:row>
      <xdr:rowOff>53340</xdr:rowOff>
    </xdr:to>
    <xdr:sp macro="" textlink="">
      <xdr:nvSpPr>
        <xdr:cNvPr id="52358" name="Text Box 1">
          <a:extLst>
            <a:ext uri="{FF2B5EF4-FFF2-40B4-BE49-F238E27FC236}">
              <a16:creationId xmlns:a16="http://schemas.microsoft.com/office/drawing/2014/main" id="{00000000-0008-0000-0400-000086CC0000}"/>
            </a:ext>
          </a:extLst>
        </xdr:cNvPr>
        <xdr:cNvSpPr txBox="1">
          <a:spLocks noChangeArrowheads="1"/>
        </xdr:cNvSpPr>
      </xdr:nvSpPr>
      <xdr:spPr bwMode="auto">
        <a:xfrm>
          <a:off x="4391025" y="520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91440</xdr:colOff>
      <xdr:row>39</xdr:row>
      <xdr:rowOff>53340</xdr:rowOff>
    </xdr:to>
    <xdr:sp macro="" textlink="">
      <xdr:nvSpPr>
        <xdr:cNvPr id="52359" name="Text Box 2">
          <a:extLst>
            <a:ext uri="{FF2B5EF4-FFF2-40B4-BE49-F238E27FC236}">
              <a16:creationId xmlns:a16="http://schemas.microsoft.com/office/drawing/2014/main" id="{00000000-0008-0000-0400-000087CC0000}"/>
            </a:ext>
          </a:extLst>
        </xdr:cNvPr>
        <xdr:cNvSpPr txBox="1">
          <a:spLocks noChangeArrowheads="1"/>
        </xdr:cNvSpPr>
      </xdr:nvSpPr>
      <xdr:spPr bwMode="auto">
        <a:xfrm>
          <a:off x="4391025" y="7391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91440</xdr:colOff>
      <xdr:row>13</xdr:row>
      <xdr:rowOff>53340</xdr:rowOff>
    </xdr:to>
    <xdr:sp macro="" textlink="">
      <xdr:nvSpPr>
        <xdr:cNvPr id="52360" name="Text Box 4">
          <a:extLst>
            <a:ext uri="{FF2B5EF4-FFF2-40B4-BE49-F238E27FC236}">
              <a16:creationId xmlns:a16="http://schemas.microsoft.com/office/drawing/2014/main" id="{00000000-0008-0000-0400-000088CC0000}"/>
            </a:ext>
          </a:extLst>
        </xdr:cNvPr>
        <xdr:cNvSpPr txBox="1">
          <a:spLocks noChangeArrowheads="1"/>
        </xdr:cNvSpPr>
      </xdr:nvSpPr>
      <xdr:spPr bwMode="auto">
        <a:xfrm>
          <a:off x="4391025" y="2533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91440</xdr:colOff>
      <xdr:row>15</xdr:row>
      <xdr:rowOff>209550</xdr:rowOff>
    </xdr:to>
    <xdr:sp macro="" textlink="">
      <xdr:nvSpPr>
        <xdr:cNvPr id="52361" name="Text Box 17">
          <a:extLst>
            <a:ext uri="{FF2B5EF4-FFF2-40B4-BE49-F238E27FC236}">
              <a16:creationId xmlns:a16="http://schemas.microsoft.com/office/drawing/2014/main" id="{00000000-0008-0000-0400-000089CC0000}"/>
            </a:ext>
          </a:extLst>
        </xdr:cNvPr>
        <xdr:cNvSpPr txBox="1">
          <a:spLocks noChangeArrowheads="1"/>
        </xdr:cNvSpPr>
      </xdr:nvSpPr>
      <xdr:spPr bwMode="auto">
        <a:xfrm>
          <a:off x="4391025" y="304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41</xdr:row>
      <xdr:rowOff>57150</xdr:rowOff>
    </xdr:from>
    <xdr:to>
      <xdr:col>26</xdr:col>
      <xdr:colOff>253365</xdr:colOff>
      <xdr:row>42</xdr:row>
      <xdr:rowOff>100965</xdr:rowOff>
    </xdr:to>
    <xdr:pic>
      <xdr:nvPicPr>
        <xdr:cNvPr id="52362" name="図 2">
          <a:extLst>
            <a:ext uri="{FF2B5EF4-FFF2-40B4-BE49-F238E27FC236}">
              <a16:creationId xmlns:a16="http://schemas.microsoft.com/office/drawing/2014/main" id="{00000000-0008-0000-0400-00008A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79629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40724" name="Text Box 1">
          <a:extLst>
            <a:ext uri="{FF2B5EF4-FFF2-40B4-BE49-F238E27FC236}">
              <a16:creationId xmlns:a16="http://schemas.microsoft.com/office/drawing/2014/main" id="{00000000-0008-0000-0500-0000149F0000}"/>
            </a:ext>
          </a:extLst>
        </xdr:cNvPr>
        <xdr:cNvSpPr txBox="1">
          <a:spLocks noChangeArrowheads="1"/>
        </xdr:cNvSpPr>
      </xdr:nvSpPr>
      <xdr:spPr bwMode="auto">
        <a:xfrm>
          <a:off x="439102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91440</xdr:colOff>
      <xdr:row>29</xdr:row>
      <xdr:rowOff>53340</xdr:rowOff>
    </xdr:to>
    <xdr:sp macro="" textlink="">
      <xdr:nvSpPr>
        <xdr:cNvPr id="40725" name="Text Box 2">
          <a:extLst>
            <a:ext uri="{FF2B5EF4-FFF2-40B4-BE49-F238E27FC236}">
              <a16:creationId xmlns:a16="http://schemas.microsoft.com/office/drawing/2014/main" id="{00000000-0008-0000-0500-0000159F0000}"/>
            </a:ext>
          </a:extLst>
        </xdr:cNvPr>
        <xdr:cNvSpPr txBox="1">
          <a:spLocks noChangeArrowheads="1"/>
        </xdr:cNvSpPr>
      </xdr:nvSpPr>
      <xdr:spPr bwMode="auto">
        <a:xfrm>
          <a:off x="4391025" y="5410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35</xdr:row>
      <xdr:rowOff>57150</xdr:rowOff>
    </xdr:from>
    <xdr:to>
      <xdr:col>26</xdr:col>
      <xdr:colOff>320040</xdr:colOff>
      <xdr:row>36</xdr:row>
      <xdr:rowOff>100965</xdr:rowOff>
    </xdr:to>
    <xdr:pic>
      <xdr:nvPicPr>
        <xdr:cNvPr id="40726" name="図 2">
          <a:extLst>
            <a:ext uri="{FF2B5EF4-FFF2-40B4-BE49-F238E27FC236}">
              <a16:creationId xmlns:a16="http://schemas.microsoft.com/office/drawing/2014/main" id="{00000000-0008-0000-0500-0000169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675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95250</xdr:colOff>
      <xdr:row>12</xdr:row>
      <xdr:rowOff>57150</xdr:rowOff>
    </xdr:to>
    <xdr:sp macro="" textlink="">
      <xdr:nvSpPr>
        <xdr:cNvPr id="41748" name="Text Box 1">
          <a:extLst>
            <a:ext uri="{FF2B5EF4-FFF2-40B4-BE49-F238E27FC236}">
              <a16:creationId xmlns:a16="http://schemas.microsoft.com/office/drawing/2014/main" id="{00000000-0008-0000-0600-000014A30000}"/>
            </a:ext>
          </a:extLst>
        </xdr:cNvPr>
        <xdr:cNvSpPr txBox="1">
          <a:spLocks noChangeArrowheads="1"/>
        </xdr:cNvSpPr>
      </xdr:nvSpPr>
      <xdr:spPr bwMode="auto">
        <a:xfrm>
          <a:off x="4391025" y="23622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95250</xdr:colOff>
      <xdr:row>25</xdr:row>
      <xdr:rowOff>57150</xdr:rowOff>
    </xdr:to>
    <xdr:sp macro="" textlink="">
      <xdr:nvSpPr>
        <xdr:cNvPr id="41749" name="Text Box 2">
          <a:extLst>
            <a:ext uri="{FF2B5EF4-FFF2-40B4-BE49-F238E27FC236}">
              <a16:creationId xmlns:a16="http://schemas.microsoft.com/office/drawing/2014/main" id="{00000000-0008-0000-0600-000015A30000}"/>
            </a:ext>
          </a:extLst>
        </xdr:cNvPr>
        <xdr:cNvSpPr txBox="1">
          <a:spLocks noChangeArrowheads="1"/>
        </xdr:cNvSpPr>
      </xdr:nvSpPr>
      <xdr:spPr bwMode="auto">
        <a:xfrm>
          <a:off x="4391025" y="4724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104775</xdr:colOff>
      <xdr:row>36</xdr:row>
      <xdr:rowOff>38100</xdr:rowOff>
    </xdr:from>
    <xdr:to>
      <xdr:col>26</xdr:col>
      <xdr:colOff>323850</xdr:colOff>
      <xdr:row>37</xdr:row>
      <xdr:rowOff>95250</xdr:rowOff>
    </xdr:to>
    <xdr:pic>
      <xdr:nvPicPr>
        <xdr:cNvPr id="41750" name="図 2">
          <a:extLst>
            <a:ext uri="{FF2B5EF4-FFF2-40B4-BE49-F238E27FC236}">
              <a16:creationId xmlns:a16="http://schemas.microsoft.com/office/drawing/2014/main" id="{00000000-0008-0000-0600-000016A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81990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0</xdr:rowOff>
    </xdr:from>
    <xdr:to>
      <xdr:col>11</xdr:col>
      <xdr:colOff>91440</xdr:colOff>
      <xdr:row>13</xdr:row>
      <xdr:rowOff>53340</xdr:rowOff>
    </xdr:to>
    <xdr:sp macro="" textlink="">
      <xdr:nvSpPr>
        <xdr:cNvPr id="53249" name="Text Box 1">
          <a:extLst>
            <a:ext uri="{FF2B5EF4-FFF2-40B4-BE49-F238E27FC236}">
              <a16:creationId xmlns:a16="http://schemas.microsoft.com/office/drawing/2014/main" id="{00000000-0008-0000-0700-000001D00000}"/>
            </a:ext>
          </a:extLst>
        </xdr:cNvPr>
        <xdr:cNvSpPr txBox="1">
          <a:spLocks noChangeArrowheads="1"/>
        </xdr:cNvSpPr>
      </xdr:nvSpPr>
      <xdr:spPr bwMode="auto">
        <a:xfrm>
          <a:off x="4391025" y="26098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0" name="Text Box 2">
          <a:extLst>
            <a:ext uri="{FF2B5EF4-FFF2-40B4-BE49-F238E27FC236}">
              <a16:creationId xmlns:a16="http://schemas.microsoft.com/office/drawing/2014/main" id="{00000000-0008-0000-0700-000002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1" name="Text Box 3">
          <a:extLst>
            <a:ext uri="{FF2B5EF4-FFF2-40B4-BE49-F238E27FC236}">
              <a16:creationId xmlns:a16="http://schemas.microsoft.com/office/drawing/2014/main" id="{00000000-0008-0000-0700-000003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2" name="Text Box 4">
          <a:extLst>
            <a:ext uri="{FF2B5EF4-FFF2-40B4-BE49-F238E27FC236}">
              <a16:creationId xmlns:a16="http://schemas.microsoft.com/office/drawing/2014/main" id="{00000000-0008-0000-0700-000004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95250</xdr:colOff>
      <xdr:row>35</xdr:row>
      <xdr:rowOff>66675</xdr:rowOff>
    </xdr:from>
    <xdr:to>
      <xdr:col>26</xdr:col>
      <xdr:colOff>283845</xdr:colOff>
      <xdr:row>36</xdr:row>
      <xdr:rowOff>114300</xdr:rowOff>
    </xdr:to>
    <xdr:pic>
      <xdr:nvPicPr>
        <xdr:cNvPr id="53253" name="図 2">
          <a:extLst>
            <a:ext uri="{FF2B5EF4-FFF2-40B4-BE49-F238E27FC236}">
              <a16:creationId xmlns:a16="http://schemas.microsoft.com/office/drawing/2014/main" id="{00000000-0008-0000-0700-000005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66294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91440</xdr:colOff>
      <xdr:row>12</xdr:row>
      <xdr:rowOff>53340</xdr:rowOff>
    </xdr:to>
    <xdr:sp macro="" textlink="">
      <xdr:nvSpPr>
        <xdr:cNvPr id="53254" name="Text Box 1">
          <a:extLst>
            <a:ext uri="{FF2B5EF4-FFF2-40B4-BE49-F238E27FC236}">
              <a16:creationId xmlns:a16="http://schemas.microsoft.com/office/drawing/2014/main" id="{00000000-0008-0000-0700-000006D00000}"/>
            </a:ext>
          </a:extLst>
        </xdr:cNvPr>
        <xdr:cNvSpPr txBox="1">
          <a:spLocks noChangeArrowheads="1"/>
        </xdr:cNvSpPr>
      </xdr:nvSpPr>
      <xdr:spPr bwMode="auto">
        <a:xfrm>
          <a:off x="4391025" y="2438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5" name="Text Box 2">
          <a:extLst>
            <a:ext uri="{FF2B5EF4-FFF2-40B4-BE49-F238E27FC236}">
              <a16:creationId xmlns:a16="http://schemas.microsoft.com/office/drawing/2014/main" id="{00000000-0008-0000-0700-000007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91440</xdr:colOff>
      <xdr:row>11</xdr:row>
      <xdr:rowOff>53340</xdr:rowOff>
    </xdr:to>
    <xdr:sp macro="" textlink="">
      <xdr:nvSpPr>
        <xdr:cNvPr id="53256" name="Text Box 3">
          <a:extLst>
            <a:ext uri="{FF2B5EF4-FFF2-40B4-BE49-F238E27FC236}">
              <a16:creationId xmlns:a16="http://schemas.microsoft.com/office/drawing/2014/main" id="{00000000-0008-0000-0700-000008D00000}"/>
            </a:ext>
          </a:extLst>
        </xdr:cNvPr>
        <xdr:cNvSpPr txBox="1">
          <a:spLocks noChangeArrowheads="1"/>
        </xdr:cNvSpPr>
      </xdr:nvSpPr>
      <xdr:spPr bwMode="auto">
        <a:xfrm>
          <a:off x="4391025" y="22669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91440</xdr:colOff>
      <xdr:row>10</xdr:row>
      <xdr:rowOff>53340</xdr:rowOff>
    </xdr:to>
    <xdr:sp macro="" textlink="">
      <xdr:nvSpPr>
        <xdr:cNvPr id="53257" name="Text Box 4">
          <a:extLst>
            <a:ext uri="{FF2B5EF4-FFF2-40B4-BE49-F238E27FC236}">
              <a16:creationId xmlns:a16="http://schemas.microsoft.com/office/drawing/2014/main" id="{00000000-0008-0000-0700-000009D00000}"/>
            </a:ext>
          </a:extLst>
        </xdr:cNvPr>
        <xdr:cNvSpPr txBox="1">
          <a:spLocks noChangeArrowheads="1"/>
        </xdr:cNvSpPr>
      </xdr:nvSpPr>
      <xdr:spPr bwMode="auto">
        <a:xfrm>
          <a:off x="4391025" y="20955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142875</xdr:colOff>
      <xdr:row>35</xdr:row>
      <xdr:rowOff>47625</xdr:rowOff>
    </xdr:from>
    <xdr:to>
      <xdr:col>26</xdr:col>
      <xdr:colOff>358140</xdr:colOff>
      <xdr:row>36</xdr:row>
      <xdr:rowOff>95250</xdr:rowOff>
    </xdr:to>
    <xdr:pic>
      <xdr:nvPicPr>
        <xdr:cNvPr id="19888" name="図 2">
          <a:extLst>
            <a:ext uri="{FF2B5EF4-FFF2-40B4-BE49-F238E27FC236}">
              <a16:creationId xmlns:a16="http://schemas.microsoft.com/office/drawing/2014/main" id="{00000000-0008-0000-0800-0000B0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66579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0\share\Users\k3b14\Desktop\Back\&#9733;&#25240;&#36796;&#24195;&#21578;&#37096;&#25968;&#34920;&#12304;&#23614;&#24373;&#22320;&#21306;&#12305;2024.4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一宮"/>
      <sheetName val="弥富市・あま市・海部郡"/>
      <sheetName val="清須・北名古屋・西春日井・岩倉"/>
      <sheetName val="江南・丹羽"/>
      <sheetName val="犬山・小牧"/>
      <sheetName val="春日井"/>
      <sheetName val="瀬戸・尾張旭"/>
      <sheetName val="日進・豊明"/>
      <sheetName val="長久手・愛知郡"/>
      <sheetName val="大府・東海"/>
      <sheetName val="知多・半田市"/>
      <sheetName val="常滑・知多郡"/>
    </sheetNames>
    <sheetDataSet>
      <sheetData sheetId="0">
        <row r="34">
          <cell r="A34" t="str">
            <v>令和６年（４月１日以降）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2"/>
  <sheetViews>
    <sheetView showZeros="0" tabSelected="1" view="pageBreakPreview" zoomScaleNormal="100" zoomScaleSheetLayoutView="100" workbookViewId="0">
      <pane ySplit="4" topLeftCell="A5" activePane="bottomLeft" state="frozen"/>
      <selection activeCell="J7" sqref="J7"/>
      <selection pane="bottomLeft" activeCell="A35" sqref="A35"/>
    </sheetView>
  </sheetViews>
  <sheetFormatPr defaultColWidth="9" defaultRowHeight="17.25" x14ac:dyDescent="0.15"/>
  <cols>
    <col min="1" max="1" width="13.875" style="43" customWidth="1"/>
    <col min="2" max="2" width="3.625" style="43" customWidth="1"/>
    <col min="3" max="4" width="8.625" style="43" customWidth="1"/>
    <col min="5" max="5" width="3.625" style="43" customWidth="1"/>
    <col min="6" max="6" width="6.875" style="43" customWidth="1"/>
    <col min="7" max="7" width="7" style="43" customWidth="1"/>
    <col min="8" max="8" width="3.625" style="43" customWidth="1"/>
    <col min="9" max="9" width="7.5" style="43" customWidth="1"/>
    <col min="10" max="10" width="7" style="43" customWidth="1"/>
    <col min="11" max="11" width="3.625" style="43" customWidth="1"/>
    <col min="12" max="12" width="7.5" style="43" customWidth="1"/>
    <col min="13" max="13" width="7" style="43" customWidth="1"/>
    <col min="14" max="14" width="5.25" style="43" customWidth="1"/>
    <col min="15" max="15" width="8.875" style="43" customWidth="1"/>
    <col min="16" max="16" width="9.5" style="43" customWidth="1"/>
    <col min="17" max="17" width="16.25" style="43" customWidth="1"/>
    <col min="18" max="18" width="4.5" style="43" customWidth="1"/>
    <col min="19" max="19" width="14.875" style="43" customWidth="1"/>
    <col min="20" max="16384" width="9" style="43"/>
  </cols>
  <sheetData>
    <row r="1" spans="1:26" s="44" customFormat="1" ht="30" customHeight="1" x14ac:dyDescent="0.15">
      <c r="A1" s="57" t="s">
        <v>506</v>
      </c>
      <c r="B1" s="760"/>
      <c r="C1" s="760"/>
      <c r="D1" s="761"/>
      <c r="E1" s="754" t="s">
        <v>195</v>
      </c>
      <c r="F1" s="755"/>
      <c r="G1" s="758"/>
      <c r="H1" s="758"/>
      <c r="I1" s="758"/>
      <c r="J1" s="758"/>
      <c r="K1" s="759"/>
      <c r="L1" s="59" t="s">
        <v>276</v>
      </c>
      <c r="M1" s="752"/>
      <c r="N1" s="752"/>
      <c r="O1" s="752"/>
      <c r="P1" s="753"/>
      <c r="Q1" s="58" t="s">
        <v>7</v>
      </c>
      <c r="R1" s="41"/>
      <c r="S1" s="42"/>
      <c r="T1" s="42"/>
      <c r="U1" s="42"/>
      <c r="V1" s="42"/>
      <c r="W1" s="43"/>
      <c r="X1" s="43"/>
      <c r="Y1" s="43"/>
      <c r="Z1" s="43"/>
    </row>
    <row r="2" spans="1:26" s="44" customFormat="1" ht="30" customHeight="1" x14ac:dyDescent="0.2">
      <c r="A2" s="45"/>
      <c r="B2" s="762"/>
      <c r="C2" s="762"/>
      <c r="D2" s="763"/>
      <c r="E2" s="754" t="s">
        <v>196</v>
      </c>
      <c r="F2" s="755"/>
      <c r="G2" s="758"/>
      <c r="H2" s="758"/>
      <c r="I2" s="758"/>
      <c r="J2" s="758"/>
      <c r="K2" s="759"/>
      <c r="L2" s="59" t="s">
        <v>197</v>
      </c>
      <c r="M2" s="756">
        <f>P33</f>
        <v>0</v>
      </c>
      <c r="N2" s="756"/>
      <c r="O2" s="756"/>
      <c r="P2" s="60" t="s">
        <v>0</v>
      </c>
      <c r="Q2" s="1"/>
      <c r="R2" s="41"/>
      <c r="S2" s="42"/>
      <c r="T2" s="42"/>
      <c r="U2" s="42"/>
      <c r="V2" s="42"/>
      <c r="W2" s="43"/>
      <c r="X2" s="43"/>
      <c r="Y2" s="43"/>
      <c r="Z2" s="43"/>
    </row>
    <row r="3" spans="1:26" ht="30" customHeight="1" x14ac:dyDescent="0.15">
      <c r="A3" s="757" t="s">
        <v>494</v>
      </c>
      <c r="B3" s="757"/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  <c r="R3" s="46"/>
      <c r="S3" s="46"/>
      <c r="T3" s="47"/>
      <c r="U3" s="47"/>
      <c r="V3" s="47"/>
      <c r="W3" s="47"/>
      <c r="X3" s="47"/>
      <c r="Y3" s="47"/>
      <c r="Z3" s="47"/>
    </row>
    <row r="4" spans="1:26" ht="15.95" customHeight="1" x14ac:dyDescent="0.15">
      <c r="A4" s="62" t="s">
        <v>198</v>
      </c>
      <c r="B4" s="749" t="s">
        <v>199</v>
      </c>
      <c r="C4" s="750"/>
      <c r="D4" s="751"/>
      <c r="E4" s="746" t="s">
        <v>200</v>
      </c>
      <c r="F4" s="747"/>
      <c r="G4" s="748"/>
      <c r="H4" s="746" t="s">
        <v>201</v>
      </c>
      <c r="I4" s="747"/>
      <c r="J4" s="748"/>
      <c r="K4" s="746" t="s">
        <v>202</v>
      </c>
      <c r="L4" s="747"/>
      <c r="M4" s="748"/>
      <c r="N4" s="746" t="s">
        <v>234</v>
      </c>
      <c r="O4" s="747"/>
      <c r="P4" s="748"/>
      <c r="Q4" s="61" t="s">
        <v>233</v>
      </c>
      <c r="R4" s="49"/>
      <c r="S4" s="49"/>
      <c r="T4" s="47"/>
      <c r="U4" s="47"/>
      <c r="V4" s="47"/>
      <c r="W4" s="47"/>
      <c r="X4" s="47"/>
    </row>
    <row r="5" spans="1:26" ht="15.95" customHeight="1" x14ac:dyDescent="0.15">
      <c r="A5" s="63" t="s">
        <v>213</v>
      </c>
      <c r="B5" s="68">
        <f>VALUE(TRIM(LEFT(一宮!C38,2)))</f>
        <v>25</v>
      </c>
      <c r="C5" s="69">
        <f>一宮!E38</f>
        <v>59350</v>
      </c>
      <c r="D5" s="70">
        <f>一宮!F38</f>
        <v>0</v>
      </c>
      <c r="E5" s="71">
        <f>VALUE(TRIM(LEFT(一宮!J38,2)))</f>
        <v>9</v>
      </c>
      <c r="F5" s="72">
        <f>一宮!L38</f>
        <v>5600</v>
      </c>
      <c r="G5" s="72">
        <f>一宮!M38</f>
        <v>0</v>
      </c>
      <c r="H5" s="71">
        <f>VALUE(TRIM(LEFT(一宮!O38,2)))</f>
        <v>4</v>
      </c>
      <c r="I5" s="72">
        <f>一宮!Q38</f>
        <v>1700</v>
      </c>
      <c r="J5" s="72">
        <f>一宮!R38</f>
        <v>0</v>
      </c>
      <c r="K5" s="71">
        <f>VALUE(TRIM(LEFT(一宮!T38,2)))</f>
        <v>5</v>
      </c>
      <c r="L5" s="72">
        <f>一宮!V38</f>
        <v>3750</v>
      </c>
      <c r="M5" s="72">
        <f>一宮!W38</f>
        <v>0</v>
      </c>
      <c r="N5" s="727">
        <f t="shared" ref="N5:N32" si="0">SUM(B5+E5+H5+K5)</f>
        <v>43</v>
      </c>
      <c r="O5" s="72">
        <f>C5+F5+I5+L5</f>
        <v>70400</v>
      </c>
      <c r="P5" s="77">
        <f>D5+G5+J5+M5</f>
        <v>0</v>
      </c>
      <c r="Q5" s="742"/>
      <c r="R5" s="47"/>
      <c r="S5" s="47"/>
      <c r="T5" s="47"/>
      <c r="U5" s="47"/>
      <c r="V5" s="47"/>
      <c r="W5" s="47"/>
      <c r="X5" s="47"/>
    </row>
    <row r="6" spans="1:26" ht="15.95" customHeight="1" x14ac:dyDescent="0.15">
      <c r="A6" s="64" t="s">
        <v>214</v>
      </c>
      <c r="B6" s="68">
        <f>VALUE(TRIM(LEFT(稲沢・津島・愛西市!C21,2)))</f>
        <v>12</v>
      </c>
      <c r="C6" s="74">
        <f>稲沢・津島・愛西市!E21</f>
        <v>24400</v>
      </c>
      <c r="D6" s="74">
        <f>稲沢・津島・愛西市!F21</f>
        <v>0</v>
      </c>
      <c r="E6" s="68">
        <f>VALUE(TRIM(LEFT(稲沢・津島・愛西市!J21,2)))</f>
        <v>5</v>
      </c>
      <c r="F6" s="74">
        <f>稲沢・津島・愛西市!L21</f>
        <v>2400</v>
      </c>
      <c r="G6" s="74">
        <f>稲沢・津島・愛西市!M21</f>
        <v>0</v>
      </c>
      <c r="H6" s="68">
        <f>VALUE(TRIM(LEFT(稲沢・津島・愛西市!O21,2)))</f>
        <v>4</v>
      </c>
      <c r="I6" s="74">
        <f>稲沢・津島・愛西市!Q21</f>
        <v>1400</v>
      </c>
      <c r="J6" s="74">
        <f>稲沢・津島・愛西市!R21</f>
        <v>0</v>
      </c>
      <c r="K6" s="68">
        <f>VALUE(TRIM(LEFT(稲沢・津島・愛西市!T21,2)))</f>
        <v>2</v>
      </c>
      <c r="L6" s="74">
        <f>稲沢・津島・愛西市!V21</f>
        <v>750</v>
      </c>
      <c r="M6" s="74">
        <f>稲沢・津島・愛西市!W21</f>
        <v>0</v>
      </c>
      <c r="N6" s="76">
        <f t="shared" si="0"/>
        <v>23</v>
      </c>
      <c r="O6" s="74">
        <f t="shared" ref="O6:O32" si="1">C6+F6+I6+L6</f>
        <v>28950</v>
      </c>
      <c r="P6" s="75">
        <f t="shared" ref="P6:P32" si="2">D6+G6+J6+M6</f>
        <v>0</v>
      </c>
      <c r="Q6" s="743"/>
      <c r="R6" s="47"/>
      <c r="S6" s="47"/>
      <c r="T6" s="47"/>
      <c r="U6" s="47"/>
      <c r="V6" s="47"/>
      <c r="W6" s="47"/>
      <c r="X6" s="47"/>
    </row>
    <row r="7" spans="1:26" ht="15.95" customHeight="1" x14ac:dyDescent="0.15">
      <c r="A7" s="64" t="s">
        <v>215</v>
      </c>
      <c r="B7" s="68">
        <f>VALUE(TRIM(LEFT(稲沢・津島・愛西市!C29,2)))</f>
        <v>5</v>
      </c>
      <c r="C7" s="74">
        <f>稲沢・津島・愛西市!E29</f>
        <v>11950</v>
      </c>
      <c r="D7" s="74">
        <f>稲沢・津島・愛西市!F29</f>
        <v>0</v>
      </c>
      <c r="E7" s="68">
        <f>VALUE(TRIM(LEFT(稲沢・津島・愛西市!J29,2)))</f>
        <v>1</v>
      </c>
      <c r="F7" s="74">
        <f>稲沢・津島・愛西市!L29</f>
        <v>1150</v>
      </c>
      <c r="G7" s="74">
        <f>稲沢・津島・愛西市!M29</f>
        <v>0</v>
      </c>
      <c r="H7" s="68"/>
      <c r="I7" s="74">
        <f>稲沢・津島・愛西市!Q29</f>
        <v>0</v>
      </c>
      <c r="J7" s="74">
        <f>稲沢・津島・愛西市!R29</f>
        <v>0</v>
      </c>
      <c r="K7" s="68">
        <f>VALUE(TRIM(LEFT(稲沢・津島・愛西市!T29,2)))</f>
        <v>2</v>
      </c>
      <c r="L7" s="74">
        <f>稲沢・津島・愛西市!V29</f>
        <v>850</v>
      </c>
      <c r="M7" s="74">
        <f>稲沢・津島・愛西市!W29</f>
        <v>0</v>
      </c>
      <c r="N7" s="76">
        <f t="shared" si="0"/>
        <v>8</v>
      </c>
      <c r="O7" s="74">
        <f t="shared" si="1"/>
        <v>13950</v>
      </c>
      <c r="P7" s="75">
        <f t="shared" si="2"/>
        <v>0</v>
      </c>
      <c r="Q7" s="52"/>
      <c r="R7" s="47"/>
      <c r="S7" s="47"/>
      <c r="T7" s="47"/>
      <c r="U7" s="47"/>
      <c r="V7" s="47"/>
      <c r="W7" s="47"/>
      <c r="X7" s="47"/>
    </row>
    <row r="8" spans="1:26" ht="15.95" customHeight="1" x14ac:dyDescent="0.15">
      <c r="A8" s="64" t="s">
        <v>256</v>
      </c>
      <c r="B8" s="68">
        <f>VALUE(TRIM(LEFT(稲沢・津島・愛西市!C39,2)))</f>
        <v>5</v>
      </c>
      <c r="C8" s="74">
        <f>稲沢・津島・愛西市!E39</f>
        <v>10900</v>
      </c>
      <c r="D8" s="74">
        <f>稲沢・津島・愛西市!F39</f>
        <v>0</v>
      </c>
      <c r="E8" s="68">
        <f>VALUE(TRIM(LEFT(稲沢・津島・愛西市!J39,2)))</f>
        <v>1</v>
      </c>
      <c r="F8" s="74">
        <f>稲沢・津島・愛西市!L39</f>
        <v>300</v>
      </c>
      <c r="G8" s="74">
        <f>稲沢・津島・愛西市!M39</f>
        <v>0</v>
      </c>
      <c r="H8" s="51"/>
      <c r="I8" s="74">
        <f>稲沢・津島・愛西市!Q39</f>
        <v>0</v>
      </c>
      <c r="J8" s="74">
        <f>稲沢・津島・愛西市!R39</f>
        <v>0</v>
      </c>
      <c r="K8" s="51"/>
      <c r="L8" s="74">
        <f>稲沢・津島・愛西市!V39</f>
        <v>0</v>
      </c>
      <c r="M8" s="74">
        <f>稲沢・津島・愛西市!W39</f>
        <v>0</v>
      </c>
      <c r="N8" s="728">
        <f t="shared" si="0"/>
        <v>6</v>
      </c>
      <c r="O8" s="74">
        <f t="shared" si="1"/>
        <v>11200</v>
      </c>
      <c r="P8" s="75">
        <f t="shared" si="2"/>
        <v>0</v>
      </c>
      <c r="Q8" s="52"/>
      <c r="R8" s="47"/>
      <c r="S8" s="47"/>
      <c r="T8" s="47"/>
      <c r="U8" s="47"/>
      <c r="V8" s="47"/>
      <c r="W8" s="47"/>
      <c r="X8" s="47"/>
    </row>
    <row r="9" spans="1:26" ht="15.95" customHeight="1" x14ac:dyDescent="0.15">
      <c r="A9" s="64" t="s">
        <v>264</v>
      </c>
      <c r="B9" s="73">
        <f>VALUE(TRIM(LEFT(弥富市・あま市・海部郡!C10,2)))</f>
        <v>4</v>
      </c>
      <c r="C9" s="74">
        <f>弥富市・あま市・海部郡!E10</f>
        <v>7750</v>
      </c>
      <c r="D9" s="75">
        <f>弥富市・あま市・海部郡!F10</f>
        <v>0</v>
      </c>
      <c r="E9" s="51"/>
      <c r="F9" s="74">
        <f>弥富市・あま市・海部郡!L10</f>
        <v>0</v>
      </c>
      <c r="G9" s="74">
        <f>弥富市・あま市・海部郡!M10</f>
        <v>0</v>
      </c>
      <c r="H9" s="51"/>
      <c r="I9" s="74">
        <f>弥富市・あま市・海部郡!Q10</f>
        <v>0</v>
      </c>
      <c r="J9" s="74">
        <f>弥富市・あま市・海部郡!R10</f>
        <v>0</v>
      </c>
      <c r="K9" s="76">
        <f>VALUE(TRIM(LEFT(弥富市・あま市・海部郡!T10,2)))</f>
        <v>2</v>
      </c>
      <c r="L9" s="74">
        <f>弥富市・あま市・海部郡!V10</f>
        <v>800</v>
      </c>
      <c r="M9" s="74">
        <f>弥富市・あま市・海部郡!W10</f>
        <v>0</v>
      </c>
      <c r="N9" s="76">
        <f t="shared" si="0"/>
        <v>6</v>
      </c>
      <c r="O9" s="74">
        <f t="shared" si="1"/>
        <v>8550</v>
      </c>
      <c r="P9" s="75">
        <f t="shared" si="2"/>
        <v>0</v>
      </c>
      <c r="Q9" s="52"/>
      <c r="R9" s="47"/>
      <c r="S9" s="47"/>
      <c r="T9" s="47"/>
      <c r="U9" s="47"/>
      <c r="V9" s="47"/>
      <c r="W9" s="47"/>
      <c r="X9" s="47"/>
    </row>
    <row r="10" spans="1:26" ht="15.95" customHeight="1" x14ac:dyDescent="0.15">
      <c r="A10" s="64" t="s">
        <v>340</v>
      </c>
      <c r="B10" s="73">
        <f>VALUE(TRIM(LEFT(弥富市・あま市・海部郡!C21,2)))</f>
        <v>6</v>
      </c>
      <c r="C10" s="74">
        <f>弥富市・あま市・海部郡!E21</f>
        <v>13050</v>
      </c>
      <c r="D10" s="75">
        <f>弥富市・あま市・海部郡!F21</f>
        <v>0</v>
      </c>
      <c r="E10" s="76">
        <f>VALUE(TRIM(LEFT(弥富市・あま市・海部郡!J21,2)))</f>
        <v>2</v>
      </c>
      <c r="F10" s="74">
        <f>弥富市・あま市・海部郡!L21</f>
        <v>550</v>
      </c>
      <c r="G10" s="74">
        <f>弥富市・あま市・海部郡!M21</f>
        <v>0</v>
      </c>
      <c r="H10" s="51"/>
      <c r="I10" s="74">
        <f>弥富市・あま市・海部郡!Q21</f>
        <v>0</v>
      </c>
      <c r="J10" s="74">
        <f>弥富市・あま市・海部郡!R21</f>
        <v>0</v>
      </c>
      <c r="K10" s="76">
        <f>VALUE(TRIM(LEFT(弥富市・あま市・海部郡!T21,2)))</f>
        <v>3</v>
      </c>
      <c r="L10" s="74">
        <f>弥富市・あま市・海部郡!V21</f>
        <v>1300</v>
      </c>
      <c r="M10" s="74">
        <f>弥富市・あま市・海部郡!W21</f>
        <v>0</v>
      </c>
      <c r="N10" s="76">
        <f t="shared" si="0"/>
        <v>11</v>
      </c>
      <c r="O10" s="74">
        <f t="shared" si="1"/>
        <v>14900</v>
      </c>
      <c r="P10" s="75">
        <f t="shared" si="2"/>
        <v>0</v>
      </c>
      <c r="Q10" s="52"/>
      <c r="R10" s="47"/>
      <c r="S10" s="47"/>
      <c r="T10" s="47"/>
      <c r="U10" s="47"/>
      <c r="V10" s="47"/>
      <c r="W10" s="47"/>
      <c r="X10" s="47"/>
    </row>
    <row r="11" spans="1:26" ht="15.95" customHeight="1" x14ac:dyDescent="0.15">
      <c r="A11" s="64" t="s">
        <v>216</v>
      </c>
      <c r="B11" s="73">
        <f>VALUE(TRIM(LEFT(弥富市・あま市・海部郡!C34,2)))</f>
        <v>9</v>
      </c>
      <c r="C11" s="74">
        <f>弥富市・あま市・海部郡!E34</f>
        <v>11450</v>
      </c>
      <c r="D11" s="75">
        <f>弥富市・あま市・海部郡!F34</f>
        <v>0</v>
      </c>
      <c r="E11" s="76">
        <f>VALUE(TRIM(LEFT(弥富市・あま市・海部郡!J34,2)))</f>
        <v>1</v>
      </c>
      <c r="F11" s="74">
        <f>弥富市・あま市・海部郡!L34</f>
        <v>500</v>
      </c>
      <c r="G11" s="74">
        <f>弥富市・あま市・海部郡!M34</f>
        <v>0</v>
      </c>
      <c r="H11" s="51"/>
      <c r="I11" s="74">
        <f>弥富市・あま市・海部郡!Q34</f>
        <v>0</v>
      </c>
      <c r="J11" s="74">
        <f>弥富市・あま市・海部郡!R34</f>
        <v>0</v>
      </c>
      <c r="K11" s="76">
        <f>VALUE(TRIM(LEFT(弥富市・あま市・海部郡!T34,2)))</f>
        <v>1</v>
      </c>
      <c r="L11" s="74">
        <f>弥富市・あま市・海部郡!V34</f>
        <v>300</v>
      </c>
      <c r="M11" s="74">
        <f>弥富市・あま市・海部郡!W34</f>
        <v>0</v>
      </c>
      <c r="N11" s="76">
        <f t="shared" si="0"/>
        <v>11</v>
      </c>
      <c r="O11" s="74">
        <f t="shared" si="1"/>
        <v>12250</v>
      </c>
      <c r="P11" s="75">
        <f t="shared" si="2"/>
        <v>0</v>
      </c>
      <c r="Q11" s="52"/>
      <c r="R11" s="47"/>
      <c r="S11" s="47"/>
      <c r="T11" s="47"/>
      <c r="U11" s="47"/>
      <c r="V11" s="47"/>
      <c r="W11" s="47"/>
      <c r="X11" s="47"/>
    </row>
    <row r="12" spans="1:26" ht="15.95" customHeight="1" x14ac:dyDescent="0.15">
      <c r="A12" s="64" t="s">
        <v>257</v>
      </c>
      <c r="B12" s="73">
        <f>VALUE(TRIM(LEFT(清須・北名古屋・西春日井・岩倉!C15,2)))</f>
        <v>6</v>
      </c>
      <c r="C12" s="74">
        <f>清須・北名古屋・西春日井・岩倉!E15</f>
        <v>11400</v>
      </c>
      <c r="D12" s="75">
        <f>清須・北名古屋・西春日井・岩倉!F15</f>
        <v>0</v>
      </c>
      <c r="E12" s="76">
        <f>VALUE(TRIM(LEFT(清須・北名古屋・西春日井・岩倉!J15,2)))</f>
        <v>1</v>
      </c>
      <c r="F12" s="74">
        <f>清須・北名古屋・西春日井・岩倉!L15</f>
        <v>500</v>
      </c>
      <c r="G12" s="74">
        <f>清須・北名古屋・西春日井・岩倉!M15</f>
        <v>0</v>
      </c>
      <c r="H12" s="76">
        <f>VALUE(TRIM(LEFT(清須・北名古屋・西春日井・岩倉!O15,2)))</f>
        <v>1</v>
      </c>
      <c r="I12" s="74">
        <f>清須・北名古屋・西春日井・岩倉!Q15</f>
        <v>750</v>
      </c>
      <c r="J12" s="74">
        <f>清須・北名古屋・西春日井・岩倉!R15</f>
        <v>0</v>
      </c>
      <c r="K12" s="76">
        <f>VALUE(TRIM(LEFT(清須・北名古屋・西春日井・岩倉!T15,2)))</f>
        <v>1</v>
      </c>
      <c r="L12" s="74">
        <f>清須・北名古屋・西春日井・岩倉!V15</f>
        <v>400</v>
      </c>
      <c r="M12" s="74">
        <f>清須・北名古屋・西春日井・岩倉!W15</f>
        <v>0</v>
      </c>
      <c r="N12" s="76">
        <f t="shared" si="0"/>
        <v>9</v>
      </c>
      <c r="O12" s="74">
        <f t="shared" si="1"/>
        <v>13050</v>
      </c>
      <c r="P12" s="75">
        <f t="shared" si="2"/>
        <v>0</v>
      </c>
      <c r="Q12" s="52"/>
      <c r="R12" s="47"/>
      <c r="S12" s="47"/>
      <c r="T12" s="47"/>
      <c r="U12" s="47"/>
      <c r="V12" s="47"/>
      <c r="W12" s="47"/>
      <c r="X12" s="47"/>
    </row>
    <row r="13" spans="1:26" ht="15.95" customHeight="1" x14ac:dyDescent="0.15">
      <c r="A13" s="65" t="s">
        <v>265</v>
      </c>
      <c r="B13" s="73">
        <f>VALUE(TRIM(LEFT(清須・北名古屋・西春日井・岩倉!C23,2)))</f>
        <v>1</v>
      </c>
      <c r="C13" s="74">
        <f>清須・北名古屋・西春日井・岩倉!E23</f>
        <v>13150</v>
      </c>
      <c r="D13" s="75">
        <f>清須・北名古屋・西春日井・岩倉!F23</f>
        <v>0</v>
      </c>
      <c r="E13" s="76">
        <f>VALUE(TRIM(LEFT(清須・北名古屋・西春日井・岩倉!J23,2)))</f>
        <v>2</v>
      </c>
      <c r="F13" s="74">
        <f>清須・北名古屋・西春日井・岩倉!L23</f>
        <v>1150</v>
      </c>
      <c r="G13" s="74">
        <f>清須・北名古屋・西春日井・岩倉!M23</f>
        <v>0</v>
      </c>
      <c r="H13" s="51"/>
      <c r="I13" s="74">
        <f>清須・北名古屋・西春日井・岩倉!Q23</f>
        <v>0</v>
      </c>
      <c r="J13" s="74">
        <f>清須・北名古屋・西春日井・岩倉!R23</f>
        <v>0</v>
      </c>
      <c r="K13" s="76">
        <f>VALUE(TRIM(LEFT(清須・北名古屋・西春日井・岩倉!T23,2)))</f>
        <v>2</v>
      </c>
      <c r="L13" s="74">
        <f>清須・北名古屋・西春日井・岩倉!V23</f>
        <v>1400</v>
      </c>
      <c r="M13" s="74">
        <f>清須・北名古屋・西春日井・岩倉!W23</f>
        <v>0</v>
      </c>
      <c r="N13" s="76">
        <f t="shared" si="0"/>
        <v>5</v>
      </c>
      <c r="O13" s="74">
        <f t="shared" si="1"/>
        <v>15700</v>
      </c>
      <c r="P13" s="75">
        <f t="shared" si="2"/>
        <v>0</v>
      </c>
      <c r="Q13" s="52"/>
      <c r="R13" s="47"/>
      <c r="S13" s="47"/>
      <c r="T13" s="47"/>
      <c r="U13" s="47"/>
      <c r="V13" s="47"/>
      <c r="W13" s="47"/>
      <c r="X13" s="47"/>
    </row>
    <row r="14" spans="1:26" ht="15.95" customHeight="1" x14ac:dyDescent="0.15">
      <c r="A14" s="65" t="s">
        <v>203</v>
      </c>
      <c r="B14" s="73">
        <f>VALUE(TRIM(LEFT(清須・北名古屋・西春日井・岩倉!C30,2)))</f>
        <v>2</v>
      </c>
      <c r="C14" s="74">
        <f>清須・北名古屋・西春日井・岩倉!E30</f>
        <v>2300</v>
      </c>
      <c r="D14" s="75">
        <f>清須・北名古屋・西春日井・岩倉!F30</f>
        <v>0</v>
      </c>
      <c r="E14" s="51"/>
      <c r="F14" s="74">
        <f>清須・北名古屋・西春日井・岩倉!L30</f>
        <v>0</v>
      </c>
      <c r="G14" s="74">
        <f>清須・北名古屋・西春日井・岩倉!M30</f>
        <v>0</v>
      </c>
      <c r="H14" s="51"/>
      <c r="I14" s="74">
        <f>清須・北名古屋・西春日井・岩倉!Q30</f>
        <v>0</v>
      </c>
      <c r="J14" s="74">
        <f>清須・北名古屋・西春日井・岩倉!R30</f>
        <v>0</v>
      </c>
      <c r="K14" s="51"/>
      <c r="L14" s="74">
        <f>清須・北名古屋・西春日井・岩倉!V30</f>
        <v>0</v>
      </c>
      <c r="M14" s="74">
        <f>清須・北名古屋・西春日井・岩倉!W30</f>
        <v>0</v>
      </c>
      <c r="N14" s="76">
        <f t="shared" si="0"/>
        <v>2</v>
      </c>
      <c r="O14" s="74">
        <f t="shared" si="1"/>
        <v>2300</v>
      </c>
      <c r="P14" s="75">
        <f t="shared" si="2"/>
        <v>0</v>
      </c>
      <c r="Q14" s="52"/>
      <c r="R14" s="47"/>
      <c r="S14" s="47"/>
      <c r="T14" s="47"/>
      <c r="U14" s="47"/>
      <c r="V14" s="47"/>
      <c r="W14" s="47"/>
      <c r="X14" s="47"/>
    </row>
    <row r="15" spans="1:26" ht="15.95" customHeight="1" x14ac:dyDescent="0.15">
      <c r="A15" s="64" t="s">
        <v>217</v>
      </c>
      <c r="B15" s="73">
        <f>VALUE(TRIM(LEFT(清須・北名古屋・西春日井・岩倉!C41,2)))</f>
        <v>3</v>
      </c>
      <c r="C15" s="74">
        <f>清須・北名古屋・西春日井・岩倉!E41</f>
        <v>6650</v>
      </c>
      <c r="D15" s="75">
        <f>清須・北名古屋・西春日井・岩倉!F41</f>
        <v>0</v>
      </c>
      <c r="E15" s="76">
        <f>VALUE(TRIM(LEFT(清須・北名古屋・西春日井・岩倉!J41,2)))</f>
        <v>1</v>
      </c>
      <c r="F15" s="74">
        <f>清須・北名古屋・西春日井・岩倉!L41</f>
        <v>800</v>
      </c>
      <c r="G15" s="74">
        <f>清須・北名古屋・西春日井・岩倉!M41</f>
        <v>0</v>
      </c>
      <c r="H15" s="51"/>
      <c r="I15" s="74">
        <f>清須・北名古屋・西春日井・岩倉!Q41</f>
        <v>0</v>
      </c>
      <c r="J15" s="74">
        <f>清須・北名古屋・西春日井・岩倉!R41</f>
        <v>0</v>
      </c>
      <c r="K15" s="76">
        <f>VALUE(TRIM(LEFT(清須・北名古屋・西春日井・岩倉!T41,2)))</f>
        <v>1</v>
      </c>
      <c r="L15" s="74">
        <f>清須・北名古屋・西春日井・岩倉!V41</f>
        <v>950</v>
      </c>
      <c r="M15" s="74">
        <f>清須・北名古屋・西春日井・岩倉!W41</f>
        <v>0</v>
      </c>
      <c r="N15" s="76">
        <f t="shared" si="0"/>
        <v>5</v>
      </c>
      <c r="O15" s="74">
        <f t="shared" si="1"/>
        <v>8400</v>
      </c>
      <c r="P15" s="75">
        <f t="shared" si="2"/>
        <v>0</v>
      </c>
      <c r="Q15" s="52"/>
      <c r="R15" s="47"/>
      <c r="S15" s="47"/>
      <c r="T15" s="47"/>
      <c r="U15" s="47"/>
      <c r="V15" s="47"/>
      <c r="W15" s="47"/>
      <c r="X15" s="47"/>
    </row>
    <row r="16" spans="1:26" ht="15.95" customHeight="1" x14ac:dyDescent="0.15">
      <c r="A16" s="64" t="s">
        <v>218</v>
      </c>
      <c r="B16" s="73">
        <f>VALUE(TRIM(LEFT(江南・丹羽!C20,2)))</f>
        <v>9</v>
      </c>
      <c r="C16" s="74">
        <f>江南・丹羽!E20</f>
        <v>16100</v>
      </c>
      <c r="D16" s="75">
        <f>江南・丹羽!F20</f>
        <v>0</v>
      </c>
      <c r="E16" s="76">
        <f>VALUE(TRIM(LEFT(江南・丹羽!J20,2)))</f>
        <v>4</v>
      </c>
      <c r="F16" s="74">
        <f>江南・丹羽!L20</f>
        <v>1900</v>
      </c>
      <c r="G16" s="74">
        <f>江南・丹羽!M20</f>
        <v>0</v>
      </c>
      <c r="H16" s="51"/>
      <c r="I16" s="74">
        <f>江南・丹羽!Q20</f>
        <v>0</v>
      </c>
      <c r="J16" s="74">
        <f>江南・丹羽!R20</f>
        <v>0</v>
      </c>
      <c r="K16" s="76">
        <f>VALUE(TRIM(LEFT(江南・丹羽!T20,2)))</f>
        <v>2</v>
      </c>
      <c r="L16" s="74">
        <f>江南・丹羽!V20</f>
        <v>1050</v>
      </c>
      <c r="M16" s="74">
        <f>江南・丹羽!W20</f>
        <v>0</v>
      </c>
      <c r="N16" s="76">
        <f t="shared" si="0"/>
        <v>15</v>
      </c>
      <c r="O16" s="74">
        <f t="shared" si="1"/>
        <v>19050</v>
      </c>
      <c r="P16" s="75">
        <f t="shared" si="2"/>
        <v>0</v>
      </c>
      <c r="Q16" s="52"/>
      <c r="R16" s="47"/>
      <c r="S16" s="47"/>
      <c r="T16" s="47"/>
      <c r="U16" s="47"/>
      <c r="V16" s="47"/>
      <c r="W16" s="47"/>
      <c r="X16" s="47"/>
    </row>
    <row r="17" spans="1:24" ht="15.95" customHeight="1" x14ac:dyDescent="0.15">
      <c r="A17" s="64" t="s">
        <v>219</v>
      </c>
      <c r="B17" s="73">
        <f>VALUE(TRIM(LEFT(江南・丹羽!C35,2)))</f>
        <v>6</v>
      </c>
      <c r="C17" s="74">
        <f>江南・丹羽!E35</f>
        <v>9700</v>
      </c>
      <c r="D17" s="75">
        <f>江南・丹羽!F35</f>
        <v>0</v>
      </c>
      <c r="E17" s="76">
        <f>VALUE(TRIM(LEFT(江南・丹羽!J35,2)))</f>
        <v>1</v>
      </c>
      <c r="F17" s="74">
        <f>江南・丹羽!L35</f>
        <v>1050</v>
      </c>
      <c r="G17" s="74">
        <f>江南・丹羽!M35</f>
        <v>0</v>
      </c>
      <c r="H17" s="51"/>
      <c r="I17" s="74">
        <f>江南・丹羽!Q35</f>
        <v>0</v>
      </c>
      <c r="J17" s="74">
        <f>江南・丹羽!R35</f>
        <v>0</v>
      </c>
      <c r="K17" s="51"/>
      <c r="L17" s="74">
        <f>江南・丹羽!V35</f>
        <v>0</v>
      </c>
      <c r="M17" s="74">
        <f>江南・丹羽!W35</f>
        <v>0</v>
      </c>
      <c r="N17" s="76">
        <f t="shared" si="0"/>
        <v>7</v>
      </c>
      <c r="O17" s="74">
        <f t="shared" si="1"/>
        <v>10750</v>
      </c>
      <c r="P17" s="75">
        <f t="shared" si="2"/>
        <v>0</v>
      </c>
      <c r="Q17" s="52"/>
      <c r="R17" s="47"/>
      <c r="S17" s="47"/>
      <c r="T17" s="47"/>
      <c r="U17" s="47"/>
      <c r="V17" s="47"/>
      <c r="W17" s="47"/>
      <c r="X17" s="47"/>
    </row>
    <row r="18" spans="1:24" ht="15.95" customHeight="1" x14ac:dyDescent="0.15">
      <c r="A18" s="64" t="s">
        <v>220</v>
      </c>
      <c r="B18" s="73">
        <f>VALUE(TRIM(LEFT(犬山・小牧!C14,2)))</f>
        <v>8</v>
      </c>
      <c r="C18" s="74">
        <f>犬山・小牧!E14</f>
        <v>12300</v>
      </c>
      <c r="D18" s="75">
        <f>犬山・小牧!F14</f>
        <v>0</v>
      </c>
      <c r="E18" s="76">
        <f>VALUE(TRIM(LEFT(犬山・小牧!J14,2)))</f>
        <v>3</v>
      </c>
      <c r="F18" s="74">
        <f>犬山・小牧!L14</f>
        <v>1650</v>
      </c>
      <c r="G18" s="74">
        <f>犬山・小牧!M14</f>
        <v>0</v>
      </c>
      <c r="H18" s="51"/>
      <c r="I18" s="74">
        <f>犬山・小牧!Q14</f>
        <v>0</v>
      </c>
      <c r="J18" s="74">
        <f>犬山・小牧!R14</f>
        <v>0</v>
      </c>
      <c r="K18" s="76">
        <f>VALUE(TRIM(LEFT(犬山・小牧!T14,2)))</f>
        <v>1</v>
      </c>
      <c r="L18" s="74">
        <f>犬山・小牧!V14</f>
        <v>650</v>
      </c>
      <c r="M18" s="74">
        <f>犬山・小牧!W14</f>
        <v>0</v>
      </c>
      <c r="N18" s="76">
        <f t="shared" si="0"/>
        <v>12</v>
      </c>
      <c r="O18" s="74">
        <f t="shared" si="1"/>
        <v>14600</v>
      </c>
      <c r="P18" s="75">
        <f t="shared" si="2"/>
        <v>0</v>
      </c>
      <c r="Q18" s="52"/>
      <c r="R18" s="47"/>
      <c r="S18" s="47"/>
      <c r="T18" s="47"/>
      <c r="U18" s="47"/>
      <c r="V18" s="47"/>
      <c r="W18" s="47"/>
      <c r="X18" s="47"/>
    </row>
    <row r="19" spans="1:24" ht="15.95" customHeight="1" x14ac:dyDescent="0.15">
      <c r="A19" s="64" t="s">
        <v>221</v>
      </c>
      <c r="B19" s="73">
        <f>VALUE(TRIM(LEFT(犬山・小牧!C36,2)))</f>
        <v>15</v>
      </c>
      <c r="C19" s="74">
        <f>犬山・小牧!E36</f>
        <v>24250</v>
      </c>
      <c r="D19" s="75">
        <f>犬山・小牧!F36</f>
        <v>0</v>
      </c>
      <c r="E19" s="76">
        <f>VALUE(TRIM(LEFT(犬山・小牧!J36,2)))</f>
        <v>3</v>
      </c>
      <c r="F19" s="74">
        <f>犬山・小牧!L36</f>
        <v>2150</v>
      </c>
      <c r="G19" s="74">
        <f>犬山・小牧!M36</f>
        <v>0</v>
      </c>
      <c r="H19" s="51"/>
      <c r="I19" s="74">
        <f>犬山・小牧!Q36</f>
        <v>0</v>
      </c>
      <c r="J19" s="74">
        <f>犬山・小牧!R36</f>
        <v>0</v>
      </c>
      <c r="K19" s="76">
        <f>VALUE(TRIM(LEFT(犬山・小牧!T36,2)))</f>
        <v>3</v>
      </c>
      <c r="L19" s="74">
        <f>犬山・小牧!V36</f>
        <v>1750</v>
      </c>
      <c r="M19" s="74">
        <f>犬山・小牧!W36</f>
        <v>0</v>
      </c>
      <c r="N19" s="76">
        <f t="shared" si="0"/>
        <v>21</v>
      </c>
      <c r="O19" s="74">
        <f t="shared" si="1"/>
        <v>28150</v>
      </c>
      <c r="P19" s="75">
        <f t="shared" si="2"/>
        <v>0</v>
      </c>
      <c r="Q19" s="52"/>
      <c r="R19" s="47"/>
      <c r="S19" s="47"/>
      <c r="T19" s="47"/>
      <c r="U19" s="47"/>
      <c r="V19" s="47"/>
      <c r="W19" s="47"/>
      <c r="X19" s="47"/>
    </row>
    <row r="20" spans="1:24" ht="15.95" customHeight="1" x14ac:dyDescent="0.15">
      <c r="A20" s="64" t="s">
        <v>222</v>
      </c>
      <c r="B20" s="73">
        <f>VALUE(TRIM(LEFT(春日井!C35,2)))</f>
        <v>23</v>
      </c>
      <c r="C20" s="74">
        <f>春日井!E35</f>
        <v>48500</v>
      </c>
      <c r="D20" s="75">
        <f>春日井!F35</f>
        <v>0</v>
      </c>
      <c r="E20" s="76">
        <f>VALUE(TRIM(LEFT(春日井!J35,2)))</f>
        <v>8</v>
      </c>
      <c r="F20" s="74">
        <f>春日井!L35</f>
        <v>6050</v>
      </c>
      <c r="G20" s="74">
        <f>春日井!M35</f>
        <v>0</v>
      </c>
      <c r="H20" s="51"/>
      <c r="I20" s="74">
        <f>春日井!Q35</f>
        <v>0</v>
      </c>
      <c r="J20" s="74">
        <f>春日井!R35</f>
        <v>0</v>
      </c>
      <c r="K20" s="76">
        <f>VALUE(TRIM(LEFT(春日井!T35,2)))</f>
        <v>6</v>
      </c>
      <c r="L20" s="74">
        <f>春日井!V35</f>
        <v>2900</v>
      </c>
      <c r="M20" s="74">
        <f>春日井!W35</f>
        <v>0</v>
      </c>
      <c r="N20" s="76">
        <f t="shared" si="0"/>
        <v>37</v>
      </c>
      <c r="O20" s="74">
        <f t="shared" si="1"/>
        <v>57450</v>
      </c>
      <c r="P20" s="75">
        <f t="shared" si="2"/>
        <v>0</v>
      </c>
      <c r="Q20" s="52"/>
      <c r="R20" s="47"/>
      <c r="S20" s="47"/>
      <c r="T20" s="47"/>
      <c r="U20" s="47"/>
      <c r="V20" s="47"/>
      <c r="W20" s="47"/>
      <c r="X20" s="47"/>
    </row>
    <row r="21" spans="1:24" ht="15.95" customHeight="1" x14ac:dyDescent="0.15">
      <c r="A21" s="64" t="s">
        <v>223</v>
      </c>
      <c r="B21" s="73">
        <f>VALUE(TRIM(LEFT(瀬戸・尾張旭!C23,2)))</f>
        <v>14</v>
      </c>
      <c r="C21" s="74">
        <f>瀬戸・尾張旭!E23</f>
        <v>21650</v>
      </c>
      <c r="D21" s="75">
        <f>瀬戸・尾張旭!F23</f>
        <v>0</v>
      </c>
      <c r="E21" s="76">
        <f>VALUE(TRIM(LEFT(瀬戸・尾張旭!J23,2)))</f>
        <v>3</v>
      </c>
      <c r="F21" s="74">
        <f>瀬戸・尾張旭!L23</f>
        <v>2100</v>
      </c>
      <c r="G21" s="74">
        <f>瀬戸・尾張旭!M23</f>
        <v>0</v>
      </c>
      <c r="H21" s="51"/>
      <c r="I21" s="74">
        <f>瀬戸・尾張旭!Q23</f>
        <v>0</v>
      </c>
      <c r="J21" s="74">
        <f>瀬戸・尾張旭!R23</f>
        <v>0</v>
      </c>
      <c r="K21" s="76">
        <f>VALUE(TRIM(LEFT(瀬戸・尾張旭!T23,2)))</f>
        <v>2</v>
      </c>
      <c r="L21" s="74">
        <f>瀬戸・尾張旭!V23</f>
        <v>1050</v>
      </c>
      <c r="M21" s="74">
        <f>瀬戸・尾張旭!W23</f>
        <v>0</v>
      </c>
      <c r="N21" s="76">
        <f t="shared" si="0"/>
        <v>19</v>
      </c>
      <c r="O21" s="74">
        <f t="shared" si="1"/>
        <v>24800</v>
      </c>
      <c r="P21" s="75">
        <f t="shared" si="2"/>
        <v>0</v>
      </c>
      <c r="Q21" s="52"/>
      <c r="R21" s="47"/>
      <c r="S21" s="47"/>
      <c r="T21" s="47"/>
      <c r="U21" s="47"/>
      <c r="V21" s="47"/>
      <c r="W21" s="47"/>
      <c r="X21" s="47"/>
    </row>
    <row r="22" spans="1:24" ht="15.95" customHeight="1" x14ac:dyDescent="0.15">
      <c r="A22" s="64" t="s">
        <v>224</v>
      </c>
      <c r="B22" s="73">
        <f>VALUE(TRIM(LEFT(瀬戸・尾張旭!C35,2)))</f>
        <v>6</v>
      </c>
      <c r="C22" s="74">
        <f>瀬戸・尾張旭!E35</f>
        <v>13350</v>
      </c>
      <c r="D22" s="75">
        <f>瀬戸・尾張旭!F35</f>
        <v>0</v>
      </c>
      <c r="E22" s="76">
        <f>VALUE(TRIM(LEFT(瀬戸・尾張旭!J35,2)))</f>
        <v>1</v>
      </c>
      <c r="F22" s="74">
        <f>瀬戸・尾張旭!L35</f>
        <v>1850</v>
      </c>
      <c r="G22" s="74">
        <f>瀬戸・尾張旭!M35</f>
        <v>0</v>
      </c>
      <c r="H22" s="51"/>
      <c r="I22" s="74">
        <f>瀬戸・尾張旭!Q35</f>
        <v>0</v>
      </c>
      <c r="J22" s="74">
        <f>瀬戸・尾張旭!R35</f>
        <v>0</v>
      </c>
      <c r="K22" s="76">
        <f>VALUE(TRIM(LEFT(瀬戸・尾張旭!T35,2)))</f>
        <v>2</v>
      </c>
      <c r="L22" s="74">
        <f>瀬戸・尾張旭!V35</f>
        <v>800</v>
      </c>
      <c r="M22" s="74">
        <f>瀬戸・尾張旭!W35</f>
        <v>0</v>
      </c>
      <c r="N22" s="76">
        <f t="shared" si="0"/>
        <v>9</v>
      </c>
      <c r="O22" s="74">
        <f t="shared" si="1"/>
        <v>16000</v>
      </c>
      <c r="P22" s="75">
        <f t="shared" si="2"/>
        <v>0</v>
      </c>
      <c r="Q22" s="52"/>
      <c r="R22" s="47"/>
      <c r="S22" s="47"/>
      <c r="T22" s="47"/>
      <c r="U22" s="47"/>
      <c r="V22" s="47"/>
      <c r="W22" s="47"/>
      <c r="X22" s="47"/>
    </row>
    <row r="23" spans="1:24" ht="15.95" customHeight="1" x14ac:dyDescent="0.15">
      <c r="A23" s="64" t="s">
        <v>225</v>
      </c>
      <c r="B23" s="73">
        <f>VALUE(TRIM(LEFT(日進・豊明!C20,2)))</f>
        <v>9</v>
      </c>
      <c r="C23" s="74">
        <f>日進・豊明!E20</f>
        <v>12250</v>
      </c>
      <c r="D23" s="75">
        <f>日進・豊明!F20</f>
        <v>0</v>
      </c>
      <c r="E23" s="76">
        <f>VALUE(TRIM(LEFT(日進・豊明!J20,2)))</f>
        <v>2</v>
      </c>
      <c r="F23" s="74">
        <f>日進・豊明!L20</f>
        <v>2150</v>
      </c>
      <c r="G23" s="74">
        <f>日進・豊明!M20</f>
        <v>0</v>
      </c>
      <c r="H23" s="51"/>
      <c r="I23" s="74">
        <f>日進・豊明!Q20</f>
        <v>0</v>
      </c>
      <c r="J23" s="74">
        <f>日進・豊明!R20</f>
        <v>0</v>
      </c>
      <c r="K23" s="76">
        <f>VALUE(TRIM(LEFT(日進・豊明!T20,2)))</f>
        <v>2</v>
      </c>
      <c r="L23" s="74">
        <f>日進・豊明!V20</f>
        <v>650</v>
      </c>
      <c r="M23" s="74">
        <f>日進・豊明!W20</f>
        <v>0</v>
      </c>
      <c r="N23" s="76">
        <f t="shared" si="0"/>
        <v>13</v>
      </c>
      <c r="O23" s="74">
        <f t="shared" si="1"/>
        <v>15050</v>
      </c>
      <c r="P23" s="75">
        <f t="shared" si="2"/>
        <v>0</v>
      </c>
      <c r="Q23" s="52"/>
      <c r="R23" s="47"/>
      <c r="S23" s="47"/>
      <c r="T23" s="47"/>
      <c r="U23" s="47"/>
      <c r="V23" s="47"/>
      <c r="W23" s="47"/>
      <c r="X23" s="47"/>
    </row>
    <row r="24" spans="1:24" ht="15.95" customHeight="1" x14ac:dyDescent="0.15">
      <c r="A24" s="64" t="s">
        <v>226</v>
      </c>
      <c r="B24" s="73">
        <f>VALUE(TRIM(LEFT(日進・豊明!C37,2)))</f>
        <v>6</v>
      </c>
      <c r="C24" s="74">
        <f>日進・豊明!E37</f>
        <v>10800</v>
      </c>
      <c r="D24" s="75">
        <f>日進・豊明!F37</f>
        <v>0</v>
      </c>
      <c r="E24" s="76">
        <f>VALUE(TRIM(LEFT(日進・豊明!J37,2)))</f>
        <v>2</v>
      </c>
      <c r="F24" s="74">
        <f>日進・豊明!L37</f>
        <v>1250</v>
      </c>
      <c r="G24" s="74">
        <f>日進・豊明!M37</f>
        <v>0</v>
      </c>
      <c r="H24" s="76">
        <f>VALUE(TRIM(LEFT(日進・豊明!O37,2)))</f>
        <v>0</v>
      </c>
      <c r="I24" s="74">
        <f>日進・豊明!Q37</f>
        <v>0</v>
      </c>
      <c r="J24" s="74">
        <f>日進・豊明!R37</f>
        <v>0</v>
      </c>
      <c r="K24" s="76">
        <f>VALUE(TRIM(LEFT(日進・豊明!T37,2)))</f>
        <v>2</v>
      </c>
      <c r="L24" s="74">
        <f>日進・豊明!V37</f>
        <v>550</v>
      </c>
      <c r="M24" s="74">
        <f>日進・豊明!W37</f>
        <v>0</v>
      </c>
      <c r="N24" s="76">
        <f t="shared" si="0"/>
        <v>10</v>
      </c>
      <c r="O24" s="74">
        <f t="shared" si="1"/>
        <v>12600</v>
      </c>
      <c r="P24" s="75">
        <f t="shared" si="2"/>
        <v>0</v>
      </c>
      <c r="Q24" s="744"/>
      <c r="R24" s="47"/>
      <c r="S24" s="47"/>
      <c r="T24" s="47"/>
      <c r="U24" s="47"/>
      <c r="V24" s="47"/>
      <c r="W24" s="47"/>
      <c r="X24" s="47"/>
    </row>
    <row r="25" spans="1:24" ht="15.95" customHeight="1" x14ac:dyDescent="0.15">
      <c r="A25" s="64" t="s">
        <v>348</v>
      </c>
      <c r="B25" s="73">
        <f>VALUE(TRIM(LEFT(長久手・愛知郡!C20)))</f>
        <v>4</v>
      </c>
      <c r="C25" s="74">
        <f>長久手・愛知郡!E20</f>
        <v>7100</v>
      </c>
      <c r="D25" s="75">
        <f>長久手・愛知郡!F20</f>
        <v>0</v>
      </c>
      <c r="E25" s="76">
        <f>VALUE(TRIM(LEFT(長久手・愛知郡!J20,2)))</f>
        <v>1</v>
      </c>
      <c r="F25" s="74">
        <f>長久手・愛知郡!L20</f>
        <v>1250</v>
      </c>
      <c r="G25" s="74">
        <f>長久手・愛知郡!M20</f>
        <v>0</v>
      </c>
      <c r="H25" s="51"/>
      <c r="I25" s="74">
        <f>長久手・愛知郡!Q20</f>
        <v>0</v>
      </c>
      <c r="J25" s="74">
        <f>長久手・愛知郡!R20</f>
        <v>0</v>
      </c>
      <c r="K25" s="76">
        <f>VALUE(TRIM(LEFT(長久手・愛知郡!T20)))</f>
        <v>1</v>
      </c>
      <c r="L25" s="74">
        <f>長久手・愛知郡!V20</f>
        <v>550</v>
      </c>
      <c r="M25" s="74">
        <f>長久手・愛知郡!W20</f>
        <v>0</v>
      </c>
      <c r="N25" s="76">
        <f>SUM(B25+E25+H25+K25)</f>
        <v>6</v>
      </c>
      <c r="O25" s="74">
        <f t="shared" si="1"/>
        <v>8900</v>
      </c>
      <c r="P25" s="75">
        <f t="shared" si="2"/>
        <v>0</v>
      </c>
      <c r="Q25" s="744"/>
      <c r="R25" s="47"/>
      <c r="S25" s="47"/>
      <c r="T25" s="47"/>
      <c r="U25" s="47"/>
      <c r="V25" s="47"/>
      <c r="W25" s="47"/>
      <c r="X25" s="47"/>
    </row>
    <row r="26" spans="1:24" ht="15.95" customHeight="1" x14ac:dyDescent="0.15">
      <c r="A26" s="64" t="s">
        <v>212</v>
      </c>
      <c r="B26" s="73">
        <f>VALUE(TRIM(LEFT(長久手・愛知郡!C33,2)))</f>
        <v>4</v>
      </c>
      <c r="C26" s="74">
        <f>長久手・愛知郡!E33</f>
        <v>6650</v>
      </c>
      <c r="D26" s="75">
        <f>長久手・愛知郡!F33</f>
        <v>0</v>
      </c>
      <c r="E26" s="76">
        <f>VALUE(TRIM(LEFT(長久手・愛知郡!J33)))</f>
        <v>1</v>
      </c>
      <c r="F26" s="74">
        <f>長久手・愛知郡!L33</f>
        <v>500</v>
      </c>
      <c r="G26" s="74">
        <f>長久手・愛知郡!M33</f>
        <v>0</v>
      </c>
      <c r="H26" s="51"/>
      <c r="I26" s="74">
        <f>長久手・愛知郡!Q33</f>
        <v>0</v>
      </c>
      <c r="J26" s="74">
        <f>長久手・愛知郡!R33</f>
        <v>0</v>
      </c>
      <c r="K26" s="76">
        <f>VALUE(TRIM(LEFT(長久手・愛知郡!T33,2)))</f>
        <v>1</v>
      </c>
      <c r="L26" s="74">
        <f>長久手・愛知郡!V33</f>
        <v>450</v>
      </c>
      <c r="M26" s="74">
        <f>長久手・愛知郡!W33</f>
        <v>0</v>
      </c>
      <c r="N26" s="76">
        <f t="shared" si="0"/>
        <v>6</v>
      </c>
      <c r="O26" s="74">
        <f t="shared" si="1"/>
        <v>7600</v>
      </c>
      <c r="P26" s="75">
        <f t="shared" si="2"/>
        <v>0</v>
      </c>
      <c r="Q26" s="745"/>
      <c r="R26" s="47"/>
      <c r="S26" s="47"/>
      <c r="T26" s="47"/>
      <c r="U26" s="47"/>
      <c r="V26" s="47"/>
      <c r="W26" s="47"/>
      <c r="X26" s="47"/>
    </row>
    <row r="27" spans="1:24" ht="15.95" customHeight="1" x14ac:dyDescent="0.15">
      <c r="A27" s="64" t="s">
        <v>227</v>
      </c>
      <c r="B27" s="73">
        <f>VALUE(TRIM(LEFT(大府・東海!C18,2)))</f>
        <v>6</v>
      </c>
      <c r="C27" s="74">
        <f>大府・東海!E18</f>
        <v>13700</v>
      </c>
      <c r="D27" s="75">
        <f>大府・東海!F18</f>
        <v>0</v>
      </c>
      <c r="E27" s="76">
        <f>VALUE(TRIM(LEFT(大府・東海!J18,2)))</f>
        <v>2</v>
      </c>
      <c r="F27" s="74">
        <f>大府・東海!L18</f>
        <v>1500</v>
      </c>
      <c r="G27" s="74">
        <f>大府・東海!M18</f>
        <v>0</v>
      </c>
      <c r="H27" s="51"/>
      <c r="I27" s="74">
        <f>大府・東海!Q18</f>
        <v>0</v>
      </c>
      <c r="J27" s="74">
        <f>大府・東海!R18</f>
        <v>0</v>
      </c>
      <c r="K27" s="76">
        <f>VALUE(TRIM(LEFT(大府・東海!T18,2)))</f>
        <v>1</v>
      </c>
      <c r="L27" s="74">
        <f>大府・東海!V18</f>
        <v>650</v>
      </c>
      <c r="M27" s="74">
        <f>大府・東海!W18</f>
        <v>0</v>
      </c>
      <c r="N27" s="76">
        <f t="shared" si="0"/>
        <v>9</v>
      </c>
      <c r="O27" s="74">
        <f t="shared" si="1"/>
        <v>15850</v>
      </c>
      <c r="P27" s="75">
        <f t="shared" si="2"/>
        <v>0</v>
      </c>
      <c r="Q27" s="745"/>
      <c r="R27" s="47"/>
      <c r="S27" s="47"/>
      <c r="T27" s="47"/>
      <c r="U27" s="47"/>
      <c r="V27" s="47"/>
      <c r="W27" s="47"/>
      <c r="X27" s="47"/>
    </row>
    <row r="28" spans="1:24" ht="15.95" customHeight="1" x14ac:dyDescent="0.15">
      <c r="A28" s="64" t="s">
        <v>228</v>
      </c>
      <c r="B28" s="73">
        <f>VALUE(TRIM(LEFT(大府・東海!C35,2)))</f>
        <v>8</v>
      </c>
      <c r="C28" s="74">
        <f>大府・東海!E35</f>
        <v>15200</v>
      </c>
      <c r="D28" s="75">
        <f>大府・東海!F35</f>
        <v>0</v>
      </c>
      <c r="E28" s="76">
        <f>VALUE(TRIM(LEFT(大府・東海!J35,2)))</f>
        <v>3</v>
      </c>
      <c r="F28" s="74">
        <f>大府・東海!L35</f>
        <v>1800</v>
      </c>
      <c r="G28" s="74">
        <f>大府・東海!M35</f>
        <v>0</v>
      </c>
      <c r="H28" s="76">
        <f>VALUE(TRIM(LEFT(大府・東海!O35,2)))</f>
        <v>1</v>
      </c>
      <c r="I28" s="74">
        <f>大府・東海!Q35</f>
        <v>100</v>
      </c>
      <c r="J28" s="74">
        <f>大府・東海!R35</f>
        <v>0</v>
      </c>
      <c r="K28" s="76">
        <f>VALUE(TRIM(LEFT(大府・東海!T35,2)))</f>
        <v>4</v>
      </c>
      <c r="L28" s="74">
        <f>大府・東海!V35</f>
        <v>1350</v>
      </c>
      <c r="M28" s="74">
        <f>大府・東海!W35</f>
        <v>0</v>
      </c>
      <c r="N28" s="76">
        <f t="shared" si="0"/>
        <v>16</v>
      </c>
      <c r="O28" s="74">
        <f t="shared" si="1"/>
        <v>18450</v>
      </c>
      <c r="P28" s="75">
        <f t="shared" si="2"/>
        <v>0</v>
      </c>
      <c r="Q28" s="745"/>
      <c r="R28" s="47"/>
      <c r="S28" s="47"/>
      <c r="T28" s="47"/>
      <c r="U28" s="47"/>
      <c r="V28" s="47"/>
      <c r="W28" s="47"/>
      <c r="X28" s="47"/>
    </row>
    <row r="29" spans="1:24" ht="15.95" customHeight="1" x14ac:dyDescent="0.15">
      <c r="A29" s="64" t="s">
        <v>229</v>
      </c>
      <c r="B29" s="73">
        <f>VALUE(TRIM(LEFT(知多・半田市!C18,2)))</f>
        <v>6</v>
      </c>
      <c r="C29" s="74">
        <f>知多・半田市!E18</f>
        <v>13600</v>
      </c>
      <c r="D29" s="75">
        <f>知多・半田市!F18</f>
        <v>0</v>
      </c>
      <c r="E29" s="76">
        <f>VALUE(TRIM(LEFT(知多・半田市!J18,2)))</f>
        <v>3</v>
      </c>
      <c r="F29" s="74">
        <f>知多・半田市!L18</f>
        <v>2300</v>
      </c>
      <c r="G29" s="74">
        <f>知多・半田市!M18</f>
        <v>0</v>
      </c>
      <c r="H29" s="51"/>
      <c r="I29" s="74">
        <f>知多・半田市!Q18</f>
        <v>0</v>
      </c>
      <c r="J29" s="74">
        <f>知多・半田市!R18</f>
        <v>0</v>
      </c>
      <c r="K29" s="76">
        <f>VALUE(TRIM(LEFT(知多・半田市!T18,2)))</f>
        <v>1</v>
      </c>
      <c r="L29" s="74">
        <f>知多・半田市!V18</f>
        <v>600</v>
      </c>
      <c r="M29" s="74">
        <f>知多・半田市!W18</f>
        <v>0</v>
      </c>
      <c r="N29" s="76">
        <f t="shared" si="0"/>
        <v>10</v>
      </c>
      <c r="O29" s="74">
        <f t="shared" si="1"/>
        <v>16500</v>
      </c>
      <c r="P29" s="75">
        <f t="shared" si="2"/>
        <v>0</v>
      </c>
      <c r="Q29" s="745"/>
      <c r="R29" s="47"/>
      <c r="S29" s="47"/>
      <c r="T29" s="47"/>
      <c r="U29" s="47"/>
      <c r="V29" s="47"/>
      <c r="W29" s="47"/>
      <c r="X29" s="47"/>
    </row>
    <row r="30" spans="1:24" ht="15.95" customHeight="1" x14ac:dyDescent="0.15">
      <c r="A30" s="64" t="s">
        <v>230</v>
      </c>
      <c r="B30" s="73">
        <f>VALUE(TRIM(LEFT(知多・半田市!C35,2)))</f>
        <v>12</v>
      </c>
      <c r="C30" s="74">
        <f>知多・半田市!E35</f>
        <v>18800</v>
      </c>
      <c r="D30" s="75">
        <f>知多・半田市!F35</f>
        <v>0</v>
      </c>
      <c r="E30" s="76">
        <f>VALUE(TRIM(LEFT(知多・半田市!J35,2)))</f>
        <v>4</v>
      </c>
      <c r="F30" s="74">
        <f>知多・半田市!L35</f>
        <v>1850</v>
      </c>
      <c r="G30" s="74">
        <f>知多・半田市!M35</f>
        <v>0</v>
      </c>
      <c r="H30" s="51"/>
      <c r="I30" s="74">
        <f>知多・半田市!Q35</f>
        <v>0</v>
      </c>
      <c r="J30" s="74">
        <f>知多・半田市!R35</f>
        <v>0</v>
      </c>
      <c r="K30" s="76">
        <f>VALUE(TRIM(LEFT(知多・半田市!T35,2)))</f>
        <v>3</v>
      </c>
      <c r="L30" s="74">
        <f>知多・半田市!V35</f>
        <v>1000</v>
      </c>
      <c r="M30" s="74">
        <f>知多・半田市!W35</f>
        <v>0</v>
      </c>
      <c r="N30" s="76">
        <f t="shared" si="0"/>
        <v>19</v>
      </c>
      <c r="O30" s="74">
        <f t="shared" si="1"/>
        <v>21650</v>
      </c>
      <c r="P30" s="75">
        <f t="shared" si="2"/>
        <v>0</v>
      </c>
      <c r="Q30" s="52"/>
      <c r="R30" s="47"/>
      <c r="S30" s="47"/>
      <c r="T30" s="47"/>
      <c r="U30" s="47"/>
      <c r="V30" s="47"/>
      <c r="W30" s="47"/>
      <c r="X30" s="47"/>
    </row>
    <row r="31" spans="1:24" ht="15.95" customHeight="1" x14ac:dyDescent="0.15">
      <c r="A31" s="64" t="s">
        <v>231</v>
      </c>
      <c r="B31" s="73">
        <f>VALUE(TRIM(LEFT(常滑・知多郡!C14,2)))</f>
        <v>4</v>
      </c>
      <c r="C31" s="74">
        <f>常滑・知多郡!E14</f>
        <v>9200</v>
      </c>
      <c r="D31" s="75">
        <f>常滑・知多郡!F14</f>
        <v>0</v>
      </c>
      <c r="E31" s="76">
        <f>VALUE(TRIM(LEFT(常滑・知多郡!J14,2)))</f>
        <v>1</v>
      </c>
      <c r="F31" s="74">
        <f>常滑・知多郡!L14</f>
        <v>250</v>
      </c>
      <c r="G31" s="74">
        <f>常滑・知多郡!M14</f>
        <v>0</v>
      </c>
      <c r="H31" s="51"/>
      <c r="I31" s="50"/>
      <c r="J31" s="50"/>
      <c r="K31" s="51"/>
      <c r="L31" s="50"/>
      <c r="M31" s="74">
        <f>常滑・知多郡!W14</f>
        <v>0</v>
      </c>
      <c r="N31" s="76">
        <f t="shared" si="0"/>
        <v>5</v>
      </c>
      <c r="O31" s="74">
        <f t="shared" si="1"/>
        <v>9450</v>
      </c>
      <c r="P31" s="75">
        <f t="shared" si="2"/>
        <v>0</v>
      </c>
      <c r="Q31" s="52"/>
      <c r="R31" s="47"/>
      <c r="S31" s="47"/>
      <c r="T31" s="47"/>
      <c r="U31" s="47"/>
      <c r="V31" s="47"/>
      <c r="W31" s="47"/>
      <c r="X31" s="47"/>
    </row>
    <row r="32" spans="1:24" ht="15.95" customHeight="1" x14ac:dyDescent="0.15">
      <c r="A32" s="66" t="s">
        <v>232</v>
      </c>
      <c r="B32" s="78">
        <f>VALUE(TRIM(LEFT(常滑・知多郡!C36,2)))</f>
        <v>14</v>
      </c>
      <c r="C32" s="79">
        <f>常滑・知多郡!E36</f>
        <v>25800</v>
      </c>
      <c r="D32" s="80">
        <f>常滑・知多郡!F36</f>
        <v>0</v>
      </c>
      <c r="E32" s="81">
        <f>VALUE(TRIM(LEFT(常滑・知多郡!J36,2)))</f>
        <v>4</v>
      </c>
      <c r="F32" s="79">
        <f>常滑・知多郡!L36</f>
        <v>1950</v>
      </c>
      <c r="G32" s="79">
        <f>常滑・知多郡!M36</f>
        <v>0</v>
      </c>
      <c r="H32" s="53"/>
      <c r="I32" s="79">
        <f>常滑・知多郡!Q36</f>
        <v>0</v>
      </c>
      <c r="J32" s="79">
        <f>常滑・知多郡!R36</f>
        <v>0</v>
      </c>
      <c r="K32" s="81">
        <f>VALUE(TRIM(LEFT(常滑・知多郡!T36,2)))</f>
        <v>4</v>
      </c>
      <c r="L32" s="79">
        <f>常滑・知多郡!V36</f>
        <v>550</v>
      </c>
      <c r="M32" s="79">
        <f>常滑・知多郡!W36</f>
        <v>0</v>
      </c>
      <c r="N32" s="81">
        <f t="shared" si="0"/>
        <v>22</v>
      </c>
      <c r="O32" s="79">
        <f t="shared" si="1"/>
        <v>28300</v>
      </c>
      <c r="P32" s="82">
        <f t="shared" si="2"/>
        <v>0</v>
      </c>
      <c r="Q32" s="54"/>
      <c r="R32" s="47"/>
      <c r="S32" s="47"/>
      <c r="T32" s="47"/>
      <c r="U32" s="47"/>
      <c r="V32" s="47"/>
      <c r="W32" s="47"/>
      <c r="X32" s="47"/>
    </row>
    <row r="33" spans="1:26" ht="15.95" customHeight="1" x14ac:dyDescent="0.15">
      <c r="A33" s="55"/>
      <c r="B33" s="83">
        <f>SUM(B5:B32)</f>
        <v>232</v>
      </c>
      <c r="C33" s="84">
        <f t="shared" ref="C33:M33" si="3">SUM(C5:C32)</f>
        <v>451300</v>
      </c>
      <c r="D33" s="85">
        <f t="shared" si="3"/>
        <v>0</v>
      </c>
      <c r="E33" s="86">
        <f>SUM(E5:E32)</f>
        <v>69</v>
      </c>
      <c r="F33" s="84">
        <f t="shared" si="3"/>
        <v>44500</v>
      </c>
      <c r="G33" s="85">
        <f t="shared" si="3"/>
        <v>0</v>
      </c>
      <c r="H33" s="86">
        <f>SUM(H5:H32)</f>
        <v>10</v>
      </c>
      <c r="I33" s="84">
        <f>SUM(I5:I32)</f>
        <v>3950</v>
      </c>
      <c r="J33" s="85">
        <f t="shared" si="3"/>
        <v>0</v>
      </c>
      <c r="K33" s="86">
        <f>SUM(K5:K32)</f>
        <v>54</v>
      </c>
      <c r="L33" s="84">
        <f t="shared" si="3"/>
        <v>25050</v>
      </c>
      <c r="M33" s="85">
        <f t="shared" si="3"/>
        <v>0</v>
      </c>
      <c r="N33" s="86">
        <f>SUM(N5:N32)</f>
        <v>365</v>
      </c>
      <c r="O33" s="84">
        <f>SUM(O5:O32)</f>
        <v>524800</v>
      </c>
      <c r="P33" s="85">
        <f>SUM(P5:P32)</f>
        <v>0</v>
      </c>
      <c r="Q33" s="48"/>
      <c r="R33" s="47"/>
      <c r="S33" s="47"/>
      <c r="T33" s="47"/>
      <c r="U33" s="47"/>
      <c r="V33" s="47"/>
      <c r="W33" s="47"/>
      <c r="X33" s="47"/>
    </row>
    <row r="34" spans="1:26" ht="27.95" customHeight="1" x14ac:dyDescent="0.15">
      <c r="A34" s="67" t="s">
        <v>531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R34" s="47"/>
      <c r="S34" s="47"/>
      <c r="T34" s="47"/>
      <c r="U34" s="47"/>
      <c r="V34" s="47"/>
      <c r="W34" s="47"/>
      <c r="X34" s="47"/>
    </row>
    <row r="35" spans="1:26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56"/>
      <c r="T35" s="47"/>
      <c r="U35" s="47"/>
      <c r="V35" s="47"/>
      <c r="W35" s="47"/>
      <c r="X35" s="47"/>
      <c r="Y35" s="47"/>
      <c r="Z35" s="47"/>
    </row>
    <row r="36" spans="1:26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</sheetData>
  <sheetProtection algorithmName="SHA-512" hashValue="NF8dkIxYzbn7AP8SK/Y2JVdQSdX75u/zE8cLOfCO4awAdZZGzpOAirfc+ZC1DnIq3MKvsQuOCzl1kRhctrVYxA==" saltValue="J5kXOQW449w+4kGSU/2t0w==" spinCount="100000" sheet="1" formatCells="0"/>
  <mergeCells count="15">
    <mergeCell ref="B4:D4"/>
    <mergeCell ref="M1:P1"/>
    <mergeCell ref="E2:F2"/>
    <mergeCell ref="E1:F1"/>
    <mergeCell ref="M2:O2"/>
    <mergeCell ref="A3:Q3"/>
    <mergeCell ref="G1:K1"/>
    <mergeCell ref="G2:K2"/>
    <mergeCell ref="B1:D2"/>
    <mergeCell ref="Q5:Q6"/>
    <mergeCell ref="Q24:Q29"/>
    <mergeCell ref="H4:J4"/>
    <mergeCell ref="E4:G4"/>
    <mergeCell ref="K4:M4"/>
    <mergeCell ref="N4:P4"/>
  </mergeCells>
  <phoneticPr fontId="2"/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A41"/>
  <sheetViews>
    <sheetView showZeros="0" view="pageBreakPreview" zoomScaleNormal="100" zoomScaleSheetLayoutView="100" workbookViewId="0">
      <pane ySplit="2" topLeftCell="A3" activePane="bottomLeft" state="frozen"/>
      <selection activeCell="A35" sqref="A35"/>
      <selection pane="bottomLeft" activeCell="A35" sqref="A35"/>
    </sheetView>
  </sheetViews>
  <sheetFormatPr defaultColWidth="9" defaultRowHeight="13.5" x14ac:dyDescent="0.1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44" customWidth="1"/>
    <col min="8" max="8" width="5.5" style="44" customWidth="1"/>
    <col min="9" max="9" width="0.375" style="97" customWidth="1"/>
    <col min="10" max="10" width="8.75" style="44" customWidth="1"/>
    <col min="11" max="11" width="2.125" style="44" customWidth="1"/>
    <col min="12" max="13" width="6.25" style="44" customWidth="1"/>
    <col min="14" max="14" width="0.375" style="97" customWidth="1"/>
    <col min="15" max="15" width="8.75" style="44" customWidth="1"/>
    <col min="16" max="16" width="2.125" style="44" customWidth="1"/>
    <col min="17" max="18" width="6.25" style="44" customWidth="1"/>
    <col min="19" max="19" width="0.375" style="97" customWidth="1"/>
    <col min="20" max="20" width="8.75" style="44" customWidth="1"/>
    <col min="21" max="21" width="2.125" style="44" customWidth="1"/>
    <col min="22" max="23" width="6.25" style="44" customWidth="1"/>
    <col min="24" max="24" width="8.125" style="44" customWidth="1"/>
    <col min="25" max="25" width="2.125" style="44" customWidth="1"/>
    <col min="26" max="26" width="5.12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194</v>
      </c>
      <c r="B1" s="918"/>
      <c r="C1" s="918"/>
      <c r="D1" s="918"/>
      <c r="E1" s="918"/>
      <c r="F1" s="918"/>
      <c r="G1" s="918"/>
      <c r="H1" s="919"/>
      <c r="I1" s="180" t="s">
        <v>195</v>
      </c>
      <c r="J1" s="181" t="s">
        <v>195</v>
      </c>
      <c r="K1" s="844"/>
      <c r="L1" s="844"/>
      <c r="M1" s="844"/>
      <c r="N1" s="844"/>
      <c r="O1" s="844"/>
      <c r="P1" s="844"/>
      <c r="Q1" s="844"/>
      <c r="R1" s="180" t="s">
        <v>276</v>
      </c>
      <c r="S1" s="87"/>
      <c r="T1" s="844"/>
      <c r="U1" s="844"/>
      <c r="V1" s="844"/>
      <c r="W1" s="844"/>
      <c r="X1" s="922"/>
      <c r="Y1" s="327" t="s">
        <v>7</v>
      </c>
      <c r="Z1" s="88"/>
      <c r="AA1" s="89"/>
    </row>
    <row r="2" spans="1:27" ht="30" customHeight="1" x14ac:dyDescent="0.2">
      <c r="A2" s="90"/>
      <c r="B2" s="920"/>
      <c r="C2" s="920"/>
      <c r="D2" s="920"/>
      <c r="E2" s="920"/>
      <c r="F2" s="920"/>
      <c r="G2" s="920"/>
      <c r="H2" s="921"/>
      <c r="I2" s="180" t="s">
        <v>196</v>
      </c>
      <c r="J2" s="181" t="s">
        <v>196</v>
      </c>
      <c r="K2" s="844"/>
      <c r="L2" s="844"/>
      <c r="M2" s="844"/>
      <c r="N2" s="844"/>
      <c r="O2" s="844"/>
      <c r="P2" s="844"/>
      <c r="Q2" s="844"/>
      <c r="R2" s="180" t="s">
        <v>197</v>
      </c>
      <c r="S2" s="91"/>
      <c r="T2" s="931">
        <f>F20+H20+M20+R20+W20+F37+H37+M37+W37</f>
        <v>0</v>
      </c>
      <c r="U2" s="931"/>
      <c r="V2" s="931"/>
      <c r="W2" s="931"/>
      <c r="X2" s="233" t="s">
        <v>0</v>
      </c>
      <c r="Y2" s="954"/>
      <c r="Z2" s="955"/>
      <c r="AA2" s="956"/>
    </row>
    <row r="3" spans="1:27" ht="24" customHeight="1" x14ac:dyDescent="0.15">
      <c r="C3" s="958" t="s">
        <v>421</v>
      </c>
      <c r="D3" s="958"/>
      <c r="E3" s="958"/>
      <c r="F3" s="93"/>
      <c r="G3" s="93"/>
      <c r="H3" s="93"/>
      <c r="J3" s="96"/>
      <c r="K3" s="184" t="s">
        <v>3</v>
      </c>
      <c r="L3" s="855">
        <f>E20+G20+L20+Q20+V20</f>
        <v>15050</v>
      </c>
      <c r="M3" s="855"/>
      <c r="N3" s="577"/>
      <c r="O3" s="185" t="s">
        <v>0</v>
      </c>
    </row>
    <row r="4" spans="1:27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775"/>
      <c r="Y4" s="775"/>
      <c r="Z4" s="775"/>
      <c r="AA4" s="776"/>
    </row>
    <row r="5" spans="1:27" ht="14.1" customHeight="1" x14ac:dyDescent="0.15">
      <c r="A5" s="101"/>
      <c r="B5" s="578"/>
      <c r="C5" s="188" t="s">
        <v>71</v>
      </c>
      <c r="D5" s="564" t="s">
        <v>458</v>
      </c>
      <c r="E5" s="190">
        <v>1350</v>
      </c>
      <c r="F5" s="2"/>
      <c r="G5" s="105"/>
      <c r="H5" s="24"/>
      <c r="I5" s="579"/>
      <c r="J5" s="235" t="s">
        <v>71</v>
      </c>
      <c r="K5" s="400"/>
      <c r="L5" s="190">
        <v>1100</v>
      </c>
      <c r="M5" s="24"/>
      <c r="N5" s="580"/>
      <c r="O5" s="107"/>
      <c r="P5" s="581"/>
      <c r="Q5" s="104"/>
      <c r="R5" s="24"/>
      <c r="S5" s="580"/>
      <c r="T5" s="202" t="s">
        <v>192</v>
      </c>
      <c r="U5" s="582"/>
      <c r="V5" s="190">
        <v>300</v>
      </c>
      <c r="W5" s="24"/>
      <c r="X5" s="607" t="s">
        <v>281</v>
      </c>
      <c r="Y5" s="583"/>
      <c r="Z5" s="583"/>
      <c r="AA5" s="584"/>
    </row>
    <row r="6" spans="1:27" ht="14.1" customHeight="1" x14ac:dyDescent="0.15">
      <c r="A6" s="113"/>
      <c r="B6" s="585"/>
      <c r="C6" s="191" t="s">
        <v>262</v>
      </c>
      <c r="D6" s="564" t="s">
        <v>458</v>
      </c>
      <c r="E6" s="193">
        <v>1400</v>
      </c>
      <c r="F6" s="3"/>
      <c r="G6" s="117"/>
      <c r="H6" s="25"/>
      <c r="I6" s="586"/>
      <c r="J6" s="197" t="s">
        <v>192</v>
      </c>
      <c r="K6" s="401"/>
      <c r="L6" s="193">
        <v>1050</v>
      </c>
      <c r="M6" s="25"/>
      <c r="N6" s="587"/>
      <c r="O6" s="110"/>
      <c r="P6" s="588"/>
      <c r="Q6" s="112"/>
      <c r="R6" s="25"/>
      <c r="S6" s="587"/>
      <c r="T6" s="197" t="s">
        <v>75</v>
      </c>
      <c r="U6" s="589"/>
      <c r="V6" s="606">
        <v>350</v>
      </c>
      <c r="W6" s="25"/>
      <c r="X6" s="339" t="s">
        <v>491</v>
      </c>
      <c r="Y6" s="376"/>
      <c r="Z6" s="376"/>
      <c r="AA6" s="584"/>
    </row>
    <row r="7" spans="1:27" ht="14.1" customHeight="1" x14ac:dyDescent="0.15">
      <c r="A7" s="113"/>
      <c r="B7" s="585"/>
      <c r="C7" s="191" t="s">
        <v>263</v>
      </c>
      <c r="D7" s="564" t="s">
        <v>458</v>
      </c>
      <c r="E7" s="193">
        <v>900</v>
      </c>
      <c r="F7" s="3"/>
      <c r="G7" s="117"/>
      <c r="H7" s="25"/>
      <c r="I7" s="586"/>
      <c r="J7" s="110"/>
      <c r="K7" s="111"/>
      <c r="L7" s="112"/>
      <c r="M7" s="25"/>
      <c r="N7" s="587"/>
      <c r="O7" s="110"/>
      <c r="P7" s="111"/>
      <c r="Q7" s="223"/>
      <c r="R7" s="590"/>
      <c r="S7" s="587"/>
      <c r="T7" s="110"/>
      <c r="U7" s="111"/>
      <c r="V7" s="223"/>
      <c r="W7" s="590"/>
      <c r="X7" s="339" t="s">
        <v>530</v>
      </c>
      <c r="Y7" s="376"/>
      <c r="Z7" s="376"/>
      <c r="AA7" s="584"/>
    </row>
    <row r="8" spans="1:27" ht="14.1" customHeight="1" x14ac:dyDescent="0.15">
      <c r="A8" s="113"/>
      <c r="B8" s="585"/>
      <c r="C8" s="191" t="s">
        <v>72</v>
      </c>
      <c r="D8" s="564" t="s">
        <v>458</v>
      </c>
      <c r="E8" s="193">
        <v>1250</v>
      </c>
      <c r="F8" s="3"/>
      <c r="G8" s="117"/>
      <c r="H8" s="25"/>
      <c r="I8" s="586"/>
      <c r="J8" s="110"/>
      <c r="K8" s="111"/>
      <c r="L8" s="223"/>
      <c r="M8" s="590"/>
      <c r="N8" s="587"/>
      <c r="O8" s="110"/>
      <c r="P8" s="111"/>
      <c r="Q8" s="223"/>
      <c r="R8" s="590"/>
      <c r="S8" s="587"/>
      <c r="T8" s="110"/>
      <c r="U8" s="111"/>
      <c r="V8" s="223"/>
      <c r="W8" s="590"/>
      <c r="X8" s="313"/>
      <c r="Y8" s="313"/>
      <c r="Z8" s="313"/>
      <c r="AA8" s="211"/>
    </row>
    <row r="9" spans="1:27" ht="14.1" customHeight="1" x14ac:dyDescent="0.15">
      <c r="A9" s="113"/>
      <c r="B9" s="585"/>
      <c r="C9" s="197" t="s">
        <v>73</v>
      </c>
      <c r="D9" s="564" t="s">
        <v>458</v>
      </c>
      <c r="E9" s="193">
        <v>1800</v>
      </c>
      <c r="F9" s="3"/>
      <c r="G9" s="117"/>
      <c r="H9" s="25"/>
      <c r="I9" s="586"/>
      <c r="J9" s="110"/>
      <c r="K9" s="111"/>
      <c r="L9" s="223"/>
      <c r="M9" s="590"/>
      <c r="N9" s="587"/>
      <c r="O9" s="123"/>
      <c r="P9" s="111"/>
      <c r="Q9" s="223"/>
      <c r="R9" s="590"/>
      <c r="S9" s="587"/>
      <c r="T9" s="110"/>
      <c r="U9" s="111"/>
      <c r="V9" s="112"/>
      <c r="W9" s="590"/>
      <c r="X9" s="313"/>
      <c r="Y9" s="313"/>
      <c r="Z9" s="313"/>
      <c r="AA9" s="211"/>
    </row>
    <row r="10" spans="1:27" ht="14.1" customHeight="1" x14ac:dyDescent="0.15">
      <c r="A10" s="113"/>
      <c r="B10" s="585"/>
      <c r="C10" s="191" t="s">
        <v>74</v>
      </c>
      <c r="D10" s="564" t="s">
        <v>458</v>
      </c>
      <c r="E10" s="193">
        <v>950</v>
      </c>
      <c r="F10" s="3"/>
      <c r="G10" s="117"/>
      <c r="H10" s="25"/>
      <c r="I10" s="586"/>
      <c r="J10" s="110"/>
      <c r="K10" s="111"/>
      <c r="L10" s="223"/>
      <c r="M10" s="590"/>
      <c r="N10" s="587"/>
      <c r="O10" s="110"/>
      <c r="P10" s="111"/>
      <c r="Q10" s="223"/>
      <c r="R10" s="590"/>
      <c r="S10" s="587"/>
      <c r="T10" s="110"/>
      <c r="U10" s="111"/>
      <c r="V10" s="223"/>
      <c r="W10" s="590"/>
      <c r="X10" s="313"/>
      <c r="Y10" s="313"/>
      <c r="Z10" s="313"/>
      <c r="AA10" s="211"/>
    </row>
    <row r="11" spans="1:27" ht="14.1" customHeight="1" x14ac:dyDescent="0.15">
      <c r="A11" s="113"/>
      <c r="B11" s="585"/>
      <c r="C11" s="191" t="s">
        <v>75</v>
      </c>
      <c r="D11" s="564" t="s">
        <v>458</v>
      </c>
      <c r="E11" s="193">
        <v>1150</v>
      </c>
      <c r="F11" s="3"/>
      <c r="G11" s="117"/>
      <c r="H11" s="25"/>
      <c r="I11" s="586"/>
      <c r="J11" s="110"/>
      <c r="K11" s="111"/>
      <c r="L11" s="223"/>
      <c r="M11" s="590"/>
      <c r="N11" s="587"/>
      <c r="O11" s="110"/>
      <c r="P11" s="111"/>
      <c r="Q11" s="223"/>
      <c r="R11" s="590"/>
      <c r="S11" s="587"/>
      <c r="T11" s="110"/>
      <c r="U11" s="111"/>
      <c r="V11" s="223"/>
      <c r="W11" s="590"/>
      <c r="X11" s="313"/>
      <c r="Y11" s="313"/>
      <c r="Z11" s="313"/>
      <c r="AA11" s="211"/>
    </row>
    <row r="12" spans="1:27" ht="14.1" customHeight="1" x14ac:dyDescent="0.15">
      <c r="A12" s="113"/>
      <c r="B12" s="585"/>
      <c r="C12" s="191" t="s">
        <v>76</v>
      </c>
      <c r="D12" s="564" t="s">
        <v>458</v>
      </c>
      <c r="E12" s="193">
        <v>2200</v>
      </c>
      <c r="F12" s="3"/>
      <c r="G12" s="117"/>
      <c r="H12" s="25"/>
      <c r="I12" s="586"/>
      <c r="J12" s="110"/>
      <c r="K12" s="111"/>
      <c r="L12" s="223"/>
      <c r="M12" s="590"/>
      <c r="N12" s="587"/>
      <c r="O12" s="110"/>
      <c r="P12" s="111"/>
      <c r="Q12" s="223"/>
      <c r="R12" s="590"/>
      <c r="S12" s="587"/>
      <c r="T12" s="110"/>
      <c r="U12" s="111"/>
      <c r="V12" s="223"/>
      <c r="W12" s="590"/>
      <c r="X12" s="313"/>
      <c r="Y12" s="313"/>
      <c r="Z12" s="313"/>
      <c r="AA12" s="211"/>
    </row>
    <row r="13" spans="1:27" ht="14.1" customHeight="1" x14ac:dyDescent="0.15">
      <c r="A13" s="113"/>
      <c r="B13" s="585"/>
      <c r="C13" s="191" t="s">
        <v>77</v>
      </c>
      <c r="D13" s="564" t="s">
        <v>458</v>
      </c>
      <c r="E13" s="193">
        <v>1250</v>
      </c>
      <c r="F13" s="3"/>
      <c r="G13" s="117"/>
      <c r="H13" s="25"/>
      <c r="I13" s="586"/>
      <c r="J13" s="110"/>
      <c r="K13" s="111"/>
      <c r="L13" s="223"/>
      <c r="M13" s="590"/>
      <c r="N13" s="587"/>
      <c r="O13" s="115"/>
      <c r="P13" s="111"/>
      <c r="Q13" s="223"/>
      <c r="R13" s="590"/>
      <c r="S13" s="587"/>
      <c r="T13" s="110"/>
      <c r="U13" s="111"/>
      <c r="V13" s="223"/>
      <c r="W13" s="590"/>
      <c r="X13" s="313"/>
      <c r="Y13" s="313"/>
      <c r="Z13" s="313"/>
      <c r="AA13" s="211"/>
    </row>
    <row r="14" spans="1:27" ht="14.1" customHeight="1" x14ac:dyDescent="0.15">
      <c r="A14" s="137"/>
      <c r="B14" s="591"/>
      <c r="C14" s="160"/>
      <c r="D14" s="143"/>
      <c r="E14" s="134"/>
      <c r="F14" s="3"/>
      <c r="G14" s="141"/>
      <c r="H14" s="25"/>
      <c r="I14" s="592"/>
      <c r="J14" s="133"/>
      <c r="K14" s="143"/>
      <c r="L14" s="370"/>
      <c r="M14" s="590"/>
      <c r="N14" s="593"/>
      <c r="O14" s="133"/>
      <c r="P14" s="143"/>
      <c r="Q14" s="370"/>
      <c r="R14" s="590"/>
      <c r="S14" s="593"/>
      <c r="T14" s="133"/>
      <c r="U14" s="143"/>
      <c r="V14" s="370"/>
      <c r="W14" s="590"/>
      <c r="X14" s="313"/>
      <c r="Y14" s="313"/>
      <c r="Z14" s="313"/>
      <c r="AA14" s="211"/>
    </row>
    <row r="15" spans="1:27" ht="14.1" customHeight="1" x14ac:dyDescent="0.15">
      <c r="A15" s="137"/>
      <c r="B15" s="591"/>
      <c r="C15" s="160"/>
      <c r="D15" s="143"/>
      <c r="E15" s="134"/>
      <c r="F15" s="3"/>
      <c r="G15" s="141"/>
      <c r="H15" s="25"/>
      <c r="I15" s="592"/>
      <c r="J15" s="133"/>
      <c r="K15" s="143"/>
      <c r="L15" s="370"/>
      <c r="M15" s="590"/>
      <c r="N15" s="593"/>
      <c r="O15" s="133"/>
      <c r="P15" s="143"/>
      <c r="Q15" s="370"/>
      <c r="R15" s="590"/>
      <c r="S15" s="593"/>
      <c r="T15" s="133"/>
      <c r="U15" s="143"/>
      <c r="V15" s="370"/>
      <c r="W15" s="590"/>
      <c r="X15" s="313"/>
      <c r="Y15" s="313"/>
      <c r="Z15" s="313"/>
      <c r="AA15" s="211"/>
    </row>
    <row r="16" spans="1:27" ht="14.1" customHeight="1" x14ac:dyDescent="0.15">
      <c r="A16" s="137"/>
      <c r="B16" s="591"/>
      <c r="C16" s="160"/>
      <c r="D16" s="143"/>
      <c r="E16" s="134"/>
      <c r="F16" s="3"/>
      <c r="G16" s="141"/>
      <c r="H16" s="25"/>
      <c r="I16" s="592"/>
      <c r="J16" s="133"/>
      <c r="K16" s="143"/>
      <c r="L16" s="370"/>
      <c r="M16" s="590"/>
      <c r="N16" s="593"/>
      <c r="O16" s="133"/>
      <c r="P16" s="143"/>
      <c r="Q16" s="370"/>
      <c r="R16" s="590"/>
      <c r="S16" s="593"/>
      <c r="T16" s="133"/>
      <c r="U16" s="143"/>
      <c r="V16" s="370"/>
      <c r="W16" s="590"/>
      <c r="X16" s="313"/>
      <c r="Y16" s="313"/>
      <c r="Z16" s="313"/>
      <c r="AA16" s="211"/>
    </row>
    <row r="17" spans="1:27" ht="14.1" customHeight="1" x14ac:dyDescent="0.15">
      <c r="A17" s="137"/>
      <c r="B17" s="591"/>
      <c r="C17" s="160"/>
      <c r="D17" s="143"/>
      <c r="E17" s="134"/>
      <c r="F17" s="3"/>
      <c r="G17" s="141"/>
      <c r="H17" s="25"/>
      <c r="I17" s="592"/>
      <c r="J17" s="133"/>
      <c r="K17" s="143"/>
      <c r="L17" s="370"/>
      <c r="M17" s="590"/>
      <c r="N17" s="593"/>
      <c r="O17" s="133"/>
      <c r="P17" s="143"/>
      <c r="Q17" s="370"/>
      <c r="R17" s="590"/>
      <c r="S17" s="593"/>
      <c r="T17" s="133"/>
      <c r="U17" s="143"/>
      <c r="V17" s="370"/>
      <c r="W17" s="590"/>
      <c r="X17" s="313"/>
      <c r="Y17" s="313"/>
      <c r="Z17" s="313"/>
      <c r="AA17" s="211"/>
    </row>
    <row r="18" spans="1:27" ht="14.1" customHeight="1" x14ac:dyDescent="0.15">
      <c r="A18" s="137"/>
      <c r="B18" s="591"/>
      <c r="C18" s="160"/>
      <c r="D18" s="143"/>
      <c r="E18" s="134"/>
      <c r="F18" s="3"/>
      <c r="G18" s="141"/>
      <c r="H18" s="25"/>
      <c r="I18" s="592"/>
      <c r="J18" s="133"/>
      <c r="K18" s="143"/>
      <c r="L18" s="134"/>
      <c r="M18" s="590"/>
      <c r="N18" s="593"/>
      <c r="O18" s="133"/>
      <c r="P18" s="143"/>
      <c r="Q18" s="370"/>
      <c r="R18" s="590"/>
      <c r="S18" s="593"/>
      <c r="T18" s="133"/>
      <c r="U18" s="143"/>
      <c r="V18" s="370"/>
      <c r="W18" s="590"/>
      <c r="X18" s="313"/>
      <c r="Y18" s="313"/>
      <c r="Z18" s="313"/>
      <c r="AA18" s="211"/>
    </row>
    <row r="19" spans="1:27" ht="14.1" customHeight="1" x14ac:dyDescent="0.15">
      <c r="A19" s="137"/>
      <c r="B19" s="591"/>
      <c r="C19" s="160"/>
      <c r="D19" s="143"/>
      <c r="E19" s="134"/>
      <c r="F19" s="13"/>
      <c r="G19" s="280"/>
      <c r="H19" s="594"/>
      <c r="I19" s="592"/>
      <c r="J19" s="133"/>
      <c r="K19" s="143"/>
      <c r="L19" s="370"/>
      <c r="M19" s="595"/>
      <c r="N19" s="593"/>
      <c r="O19" s="133"/>
      <c r="P19" s="143"/>
      <c r="Q19" s="370"/>
      <c r="R19" s="595"/>
      <c r="S19" s="593"/>
      <c r="T19" s="133"/>
      <c r="U19" s="143"/>
      <c r="V19" s="370"/>
      <c r="W19" s="595"/>
      <c r="X19" s="313"/>
      <c r="Y19" s="313"/>
      <c r="Z19" s="313"/>
      <c r="AA19" s="211"/>
    </row>
    <row r="20" spans="1:27" s="220" customFormat="1" ht="14.1" customHeight="1" x14ac:dyDescent="0.15">
      <c r="A20" s="162"/>
      <c r="B20" s="162"/>
      <c r="C20" s="205" t="str">
        <f>CONCATENATE(FIXED(COUNTA(C5:C19),0,0),"　店")</f>
        <v>9　店</v>
      </c>
      <c r="D20" s="165"/>
      <c r="E20" s="206">
        <f>SUM(E5:E19)</f>
        <v>12250</v>
      </c>
      <c r="F20" s="8">
        <f>SUM(F5:F19)</f>
        <v>0</v>
      </c>
      <c r="G20" s="302"/>
      <c r="H20" s="167"/>
      <c r="I20" s="596"/>
      <c r="J20" s="205" t="str">
        <f>CONCATENATE(FIXED(COUNTA(J5:J19),0,0),"　店")</f>
        <v>2　店</v>
      </c>
      <c r="K20" s="165"/>
      <c r="L20" s="206">
        <f>SUM(L5:L19)</f>
        <v>2150</v>
      </c>
      <c r="M20" s="8">
        <f>SUM(M5:M19)</f>
        <v>0</v>
      </c>
      <c r="N20" s="597"/>
      <c r="O20" s="164"/>
      <c r="P20" s="165"/>
      <c r="Q20" s="206">
        <f>SUM(Q5:Q19)</f>
        <v>0</v>
      </c>
      <c r="R20" s="8">
        <f>SUM(R5:R19)</f>
        <v>0</v>
      </c>
      <c r="S20" s="597"/>
      <c r="T20" s="205" t="str">
        <f>CONCATENATE(FIXED(COUNTA(T5:T19),0,0),"　店")</f>
        <v>2　店</v>
      </c>
      <c r="U20" s="165"/>
      <c r="V20" s="206">
        <f>SUM(V5:V19)</f>
        <v>650</v>
      </c>
      <c r="W20" s="8">
        <f>SUM(W5:W19)</f>
        <v>0</v>
      </c>
      <c r="X20" s="598"/>
      <c r="Y20" s="598"/>
      <c r="Z20" s="598"/>
      <c r="AA20" s="448"/>
    </row>
    <row r="21" spans="1:27" ht="24" customHeight="1" x14ac:dyDescent="0.15">
      <c r="C21" s="893" t="s">
        <v>422</v>
      </c>
      <c r="D21" s="893"/>
      <c r="E21" s="893"/>
      <c r="F21" s="93"/>
      <c r="G21" s="93"/>
      <c r="H21" s="93"/>
      <c r="J21" s="96"/>
      <c r="K21" s="184" t="s">
        <v>3</v>
      </c>
      <c r="L21" s="855">
        <f>E37+G37+L37+Q37+V37</f>
        <v>12600</v>
      </c>
      <c r="M21" s="855"/>
      <c r="N21" s="577"/>
      <c r="O21" s="185" t="s">
        <v>0</v>
      </c>
    </row>
    <row r="22" spans="1:27" s="100" customFormat="1" ht="14.1" customHeight="1" x14ac:dyDescent="0.15">
      <c r="A22" s="186" t="s">
        <v>2</v>
      </c>
      <c r="B22" s="749" t="s">
        <v>1</v>
      </c>
      <c r="C22" s="750"/>
      <c r="D22" s="750"/>
      <c r="E22" s="750"/>
      <c r="F22" s="187" t="s">
        <v>345</v>
      </c>
      <c r="G22" s="98"/>
      <c r="H22" s="99"/>
      <c r="I22" s="778" t="s">
        <v>4</v>
      </c>
      <c r="J22" s="778"/>
      <c r="K22" s="778"/>
      <c r="L22" s="778"/>
      <c r="M22" s="187" t="s">
        <v>345</v>
      </c>
      <c r="N22" s="785" t="s">
        <v>5</v>
      </c>
      <c r="O22" s="778"/>
      <c r="P22" s="778"/>
      <c r="Q22" s="778"/>
      <c r="R22" s="187" t="s">
        <v>345</v>
      </c>
      <c r="S22" s="785" t="s">
        <v>6</v>
      </c>
      <c r="T22" s="778"/>
      <c r="U22" s="778"/>
      <c r="V22" s="778"/>
      <c r="W22" s="187" t="s">
        <v>345</v>
      </c>
      <c r="X22" s="775"/>
      <c r="Y22" s="775"/>
      <c r="Z22" s="775"/>
      <c r="AA22" s="776"/>
    </row>
    <row r="23" spans="1:27" x14ac:dyDescent="0.15">
      <c r="A23" s="101"/>
      <c r="B23" s="578"/>
      <c r="C23" s="188" t="s">
        <v>167</v>
      </c>
      <c r="D23" s="564" t="s">
        <v>458</v>
      </c>
      <c r="E23" s="190">
        <v>1750</v>
      </c>
      <c r="F23" s="2"/>
      <c r="G23" s="105"/>
      <c r="H23" s="26"/>
      <c r="I23" s="579"/>
      <c r="J23" s="202" t="s">
        <v>307</v>
      </c>
      <c r="K23" s="400"/>
      <c r="L23" s="190">
        <v>850</v>
      </c>
      <c r="M23" s="24"/>
      <c r="N23" s="580"/>
      <c r="O23" s="107"/>
      <c r="P23" s="108"/>
      <c r="Q23" s="221"/>
      <c r="R23" s="599"/>
      <c r="S23" s="580"/>
      <c r="T23" s="202" t="s">
        <v>166</v>
      </c>
      <c r="U23" s="582"/>
      <c r="V23" s="190">
        <v>350</v>
      </c>
      <c r="W23" s="24"/>
      <c r="X23" s="156"/>
      <c r="Y23" s="157"/>
      <c r="Z23" s="155"/>
      <c r="AA23" s="211"/>
    </row>
    <row r="24" spans="1:27" x14ac:dyDescent="0.15">
      <c r="A24" s="231"/>
      <c r="B24" s="585"/>
      <c r="C24" s="191" t="s">
        <v>164</v>
      </c>
      <c r="D24" s="564" t="s">
        <v>458</v>
      </c>
      <c r="E24" s="193">
        <v>1950</v>
      </c>
      <c r="F24" s="3"/>
      <c r="G24" s="117"/>
      <c r="H24" s="26"/>
      <c r="I24" s="586"/>
      <c r="J24" s="197" t="s">
        <v>165</v>
      </c>
      <c r="K24" s="401"/>
      <c r="L24" s="606">
        <v>400</v>
      </c>
      <c r="M24" s="25"/>
      <c r="N24" s="587"/>
      <c r="O24" s="110"/>
      <c r="P24" s="111"/>
      <c r="Q24" s="223"/>
      <c r="R24" s="590"/>
      <c r="S24" s="587"/>
      <c r="T24" s="197" t="s">
        <v>165</v>
      </c>
      <c r="U24" s="589"/>
      <c r="V24" s="606">
        <v>200</v>
      </c>
      <c r="W24" s="25"/>
      <c r="X24" s="600"/>
      <c r="Y24" s="601"/>
      <c r="Z24" s="601"/>
      <c r="AA24" s="211"/>
    </row>
    <row r="25" spans="1:27" x14ac:dyDescent="0.15">
      <c r="A25" s="231"/>
      <c r="B25" s="585"/>
      <c r="C25" s="191" t="s">
        <v>165</v>
      </c>
      <c r="D25" s="564" t="s">
        <v>458</v>
      </c>
      <c r="E25" s="193">
        <v>2150</v>
      </c>
      <c r="F25" s="3"/>
      <c r="G25" s="117"/>
      <c r="H25" s="26"/>
      <c r="I25" s="586"/>
      <c r="J25" s="110"/>
      <c r="K25" s="401"/>
      <c r="L25" s="602"/>
      <c r="M25" s="590"/>
      <c r="N25" s="587"/>
      <c r="O25" s="110"/>
      <c r="P25" s="111"/>
      <c r="Q25" s="602"/>
      <c r="R25" s="590"/>
      <c r="S25" s="587"/>
      <c r="T25" s="110"/>
      <c r="U25" s="589"/>
      <c r="V25" s="602"/>
      <c r="W25" s="590"/>
      <c r="X25" s="600"/>
      <c r="Y25" s="601"/>
      <c r="Z25" s="601"/>
      <c r="AA25" s="211"/>
    </row>
    <row r="26" spans="1:27" x14ac:dyDescent="0.15">
      <c r="A26" s="231"/>
      <c r="B26" s="585"/>
      <c r="C26" s="191" t="s">
        <v>168</v>
      </c>
      <c r="D26" s="564" t="s">
        <v>458</v>
      </c>
      <c r="E26" s="193">
        <v>1550</v>
      </c>
      <c r="F26" s="3"/>
      <c r="G26" s="117"/>
      <c r="H26" s="26"/>
      <c r="I26" s="586"/>
      <c r="J26" s="110"/>
      <c r="K26" s="232"/>
      <c r="L26" s="323"/>
      <c r="M26" s="590"/>
      <c r="N26" s="587"/>
      <c r="O26" s="354"/>
      <c r="P26" s="111"/>
      <c r="Q26" s="602"/>
      <c r="R26" s="590"/>
      <c r="S26" s="587"/>
      <c r="T26" s="110"/>
      <c r="U26" s="589"/>
      <c r="V26" s="602"/>
      <c r="W26" s="590"/>
      <c r="X26" s="600"/>
      <c r="Y26" s="601"/>
      <c r="Z26" s="601"/>
      <c r="AA26" s="211"/>
    </row>
    <row r="27" spans="1:27" x14ac:dyDescent="0.15">
      <c r="A27" s="113"/>
      <c r="B27" s="585"/>
      <c r="C27" s="191" t="s">
        <v>169</v>
      </c>
      <c r="D27" s="564" t="s">
        <v>458</v>
      </c>
      <c r="E27" s="193">
        <v>2400</v>
      </c>
      <c r="F27" s="3"/>
      <c r="G27" s="117"/>
      <c r="H27" s="26"/>
      <c r="I27" s="586"/>
      <c r="J27" s="110"/>
      <c r="K27" s="232"/>
      <c r="L27" s="602"/>
      <c r="M27" s="590"/>
      <c r="N27" s="587"/>
      <c r="O27" s="110"/>
      <c r="P27" s="111"/>
      <c r="Q27" s="602"/>
      <c r="R27" s="590"/>
      <c r="S27" s="587"/>
      <c r="T27" s="110"/>
      <c r="U27" s="589"/>
      <c r="V27" s="602"/>
      <c r="W27" s="590"/>
      <c r="X27" s="600"/>
      <c r="Y27" s="601"/>
      <c r="Z27" s="601"/>
      <c r="AA27" s="211"/>
    </row>
    <row r="28" spans="1:27" x14ac:dyDescent="0.15">
      <c r="A28" s="113"/>
      <c r="B28" s="585"/>
      <c r="C28" s="191" t="s">
        <v>170</v>
      </c>
      <c r="D28" s="192" t="s">
        <v>485</v>
      </c>
      <c r="E28" s="193">
        <v>1000</v>
      </c>
      <c r="F28" s="3"/>
      <c r="G28" s="117"/>
      <c r="H28" s="26"/>
      <c r="I28" s="586"/>
      <c r="J28" s="110"/>
      <c r="K28" s="111"/>
      <c r="L28" s="223"/>
      <c r="M28" s="590"/>
      <c r="N28" s="587"/>
      <c r="O28" s="126"/>
      <c r="P28" s="111"/>
      <c r="Q28" s="223"/>
      <c r="R28" s="590"/>
      <c r="S28" s="587"/>
      <c r="T28" s="110"/>
      <c r="U28" s="111"/>
      <c r="V28" s="223"/>
      <c r="W28" s="590"/>
      <c r="X28" s="156"/>
      <c r="Y28" s="157"/>
      <c r="Z28" s="155"/>
      <c r="AA28" s="211"/>
    </row>
    <row r="29" spans="1:27" x14ac:dyDescent="0.15">
      <c r="A29" s="603"/>
      <c r="B29" s="585"/>
      <c r="C29" s="115"/>
      <c r="D29" s="111"/>
      <c r="E29" s="112"/>
      <c r="F29" s="3"/>
      <c r="G29" s="117"/>
      <c r="H29" s="26"/>
      <c r="I29" s="586"/>
      <c r="J29" s="110"/>
      <c r="K29" s="111"/>
      <c r="L29" s="223"/>
      <c r="M29" s="590"/>
      <c r="N29" s="587"/>
      <c r="O29" s="110"/>
      <c r="P29" s="111"/>
      <c r="Q29" s="223"/>
      <c r="R29" s="590"/>
      <c r="S29" s="587"/>
      <c r="T29" s="110"/>
      <c r="U29" s="111"/>
      <c r="V29" s="223"/>
      <c r="W29" s="590"/>
      <c r="X29" s="156"/>
      <c r="Y29" s="157"/>
      <c r="Z29" s="155"/>
      <c r="AA29" s="211"/>
    </row>
    <row r="30" spans="1:27" x14ac:dyDescent="0.15">
      <c r="A30" s="113"/>
      <c r="B30" s="585"/>
      <c r="C30" s="115"/>
      <c r="D30" s="111"/>
      <c r="E30" s="112"/>
      <c r="F30" s="3"/>
      <c r="G30" s="117"/>
      <c r="H30" s="26"/>
      <c r="I30" s="586"/>
      <c r="J30" s="110"/>
      <c r="K30" s="111"/>
      <c r="L30" s="223"/>
      <c r="M30" s="590"/>
      <c r="N30" s="587"/>
      <c r="O30" s="110"/>
      <c r="P30" s="111"/>
      <c r="Q30" s="223"/>
      <c r="R30" s="590"/>
      <c r="S30" s="587"/>
      <c r="T30" s="110"/>
      <c r="U30" s="111"/>
      <c r="V30" s="223"/>
      <c r="W30" s="590"/>
      <c r="X30" s="156"/>
      <c r="Y30" s="157"/>
      <c r="Z30" s="155"/>
      <c r="AA30" s="211"/>
    </row>
    <row r="31" spans="1:27" x14ac:dyDescent="0.15">
      <c r="A31" s="113"/>
      <c r="B31" s="585"/>
      <c r="C31" s="115"/>
      <c r="D31" s="111"/>
      <c r="E31" s="112"/>
      <c r="F31" s="3"/>
      <c r="G31" s="117"/>
      <c r="H31" s="26"/>
      <c r="I31" s="586"/>
      <c r="J31" s="110"/>
      <c r="K31" s="111"/>
      <c r="L31" s="223"/>
      <c r="M31" s="590"/>
      <c r="N31" s="587"/>
      <c r="O31" s="110"/>
      <c r="P31" s="111"/>
      <c r="Q31" s="223"/>
      <c r="R31" s="590"/>
      <c r="S31" s="587"/>
      <c r="T31" s="110"/>
      <c r="U31" s="111"/>
      <c r="V31" s="223"/>
      <c r="W31" s="590"/>
      <c r="X31" s="156"/>
      <c r="Y31" s="157"/>
      <c r="Z31" s="155"/>
      <c r="AA31" s="211"/>
    </row>
    <row r="32" spans="1:27" x14ac:dyDescent="0.15">
      <c r="A32" s="113"/>
      <c r="B32" s="585"/>
      <c r="C32" s="115"/>
      <c r="D32" s="111"/>
      <c r="E32" s="112"/>
      <c r="F32" s="3"/>
      <c r="G32" s="117"/>
      <c r="H32" s="26"/>
      <c r="I32" s="586"/>
      <c r="J32" s="110"/>
      <c r="K32" s="111"/>
      <c r="L32" s="223"/>
      <c r="M32" s="590"/>
      <c r="N32" s="587"/>
      <c r="O32" s="110"/>
      <c r="P32" s="111"/>
      <c r="Q32" s="223"/>
      <c r="R32" s="590"/>
      <c r="S32" s="587"/>
      <c r="T32" s="110"/>
      <c r="U32" s="111"/>
      <c r="V32" s="223"/>
      <c r="W32" s="590"/>
      <c r="X32" s="156"/>
      <c r="Y32" s="157"/>
      <c r="Z32" s="155"/>
      <c r="AA32" s="211"/>
    </row>
    <row r="33" spans="1:27" x14ac:dyDescent="0.15">
      <c r="A33" s="113"/>
      <c r="B33" s="585"/>
      <c r="C33" s="115"/>
      <c r="D33" s="111"/>
      <c r="E33" s="112"/>
      <c r="F33" s="3"/>
      <c r="G33" s="117"/>
      <c r="H33" s="26"/>
      <c r="I33" s="586"/>
      <c r="J33" s="110"/>
      <c r="K33" s="111"/>
      <c r="L33" s="223"/>
      <c r="M33" s="590"/>
      <c r="N33" s="587"/>
      <c r="O33" s="110"/>
      <c r="P33" s="111"/>
      <c r="Q33" s="223"/>
      <c r="R33" s="590"/>
      <c r="S33" s="587"/>
      <c r="T33" s="110"/>
      <c r="U33" s="111"/>
      <c r="V33" s="223"/>
      <c r="W33" s="590"/>
      <c r="X33" s="156"/>
      <c r="Y33" s="157"/>
      <c r="Z33" s="155"/>
      <c r="AA33" s="211"/>
    </row>
    <row r="34" spans="1:27" x14ac:dyDescent="0.15">
      <c r="A34" s="113"/>
      <c r="B34" s="585"/>
      <c r="C34" s="115"/>
      <c r="D34" s="111"/>
      <c r="E34" s="112"/>
      <c r="F34" s="3"/>
      <c r="G34" s="117"/>
      <c r="H34" s="26"/>
      <c r="I34" s="586"/>
      <c r="J34" s="110"/>
      <c r="K34" s="111"/>
      <c r="L34" s="223"/>
      <c r="M34" s="590"/>
      <c r="N34" s="587"/>
      <c r="O34" s="110"/>
      <c r="P34" s="111"/>
      <c r="Q34" s="223"/>
      <c r="R34" s="590"/>
      <c r="S34" s="587"/>
      <c r="T34" s="110"/>
      <c r="U34" s="111"/>
      <c r="V34" s="223"/>
      <c r="W34" s="590"/>
      <c r="X34" s="156"/>
      <c r="Y34" s="157"/>
      <c r="Z34" s="155"/>
      <c r="AA34" s="211"/>
    </row>
    <row r="35" spans="1:27" x14ac:dyDescent="0.15">
      <c r="A35" s="113"/>
      <c r="B35" s="585"/>
      <c r="C35" s="115"/>
      <c r="D35" s="111"/>
      <c r="E35" s="112"/>
      <c r="F35" s="3"/>
      <c r="G35" s="117"/>
      <c r="H35" s="26"/>
      <c r="I35" s="586"/>
      <c r="J35" s="110"/>
      <c r="K35" s="111"/>
      <c r="L35" s="223"/>
      <c r="M35" s="590"/>
      <c r="N35" s="587"/>
      <c r="O35" s="110"/>
      <c r="P35" s="111"/>
      <c r="Q35" s="223"/>
      <c r="R35" s="590"/>
      <c r="S35" s="587"/>
      <c r="T35" s="110"/>
      <c r="U35" s="111"/>
      <c r="V35" s="223"/>
      <c r="W35" s="590"/>
      <c r="X35" s="156"/>
      <c r="Y35" s="157"/>
      <c r="Z35" s="155"/>
      <c r="AA35" s="211"/>
    </row>
    <row r="36" spans="1:27" x14ac:dyDescent="0.15">
      <c r="A36" s="137"/>
      <c r="B36" s="591"/>
      <c r="C36" s="160"/>
      <c r="D36" s="143"/>
      <c r="E36" s="134"/>
      <c r="F36" s="13"/>
      <c r="G36" s="141"/>
      <c r="H36" s="26"/>
      <c r="I36" s="592"/>
      <c r="J36" s="133"/>
      <c r="K36" s="143"/>
      <c r="L36" s="370"/>
      <c r="M36" s="595"/>
      <c r="N36" s="593"/>
      <c r="O36" s="133"/>
      <c r="P36" s="143"/>
      <c r="Q36" s="370"/>
      <c r="R36" s="595"/>
      <c r="S36" s="593"/>
      <c r="T36" s="133"/>
      <c r="U36" s="143"/>
      <c r="V36" s="370"/>
      <c r="W36" s="595"/>
      <c r="X36" s="156"/>
      <c r="Y36" s="157"/>
      <c r="Z36" s="155"/>
      <c r="AA36" s="211"/>
    </row>
    <row r="37" spans="1:27" x14ac:dyDescent="0.15">
      <c r="A37" s="162"/>
      <c r="B37" s="162"/>
      <c r="C37" s="205" t="str">
        <f>CONCATENATE(FIXED(COUNTA(C23:C33),0,0),"　店")</f>
        <v>6　店</v>
      </c>
      <c r="D37" s="165"/>
      <c r="E37" s="206">
        <f>SUM(E23:E36)</f>
        <v>10800</v>
      </c>
      <c r="F37" s="8">
        <f>SUM(F23:F36)</f>
        <v>0</v>
      </c>
      <c r="G37" s="608">
        <f>SUM(G23:G36)</f>
        <v>0</v>
      </c>
      <c r="H37" s="8">
        <f>SUM(H23:H36)</f>
        <v>0</v>
      </c>
      <c r="I37" s="596"/>
      <c r="J37" s="205" t="str">
        <f>CONCATENATE(FIXED(COUNTA(J23:J36),0,0),"　店")</f>
        <v>2　店</v>
      </c>
      <c r="K37" s="165"/>
      <c r="L37" s="206">
        <f>SUM(L23:L36)</f>
        <v>1250</v>
      </c>
      <c r="M37" s="8">
        <f>SUM(M23:M36)</f>
        <v>0</v>
      </c>
      <c r="N37" s="597"/>
      <c r="O37" s="205" t="str">
        <f>CONCATENATE(FIXED(COUNTA(O23:O36),0,0),"　店")</f>
        <v>0　店</v>
      </c>
      <c r="P37" s="165"/>
      <c r="Q37" s="166"/>
      <c r="R37" s="8">
        <f>SUM(R23:R36)</f>
        <v>0</v>
      </c>
      <c r="S37" s="597"/>
      <c r="T37" s="205" t="str">
        <f>CONCATENATE(FIXED(COUNTA(T23:T36),0,0),"　店")</f>
        <v>2　店</v>
      </c>
      <c r="U37" s="165"/>
      <c r="V37" s="206">
        <f>SUM(V23:V36)</f>
        <v>550</v>
      </c>
      <c r="W37" s="8">
        <f>SUM(W23:W36)</f>
        <v>0</v>
      </c>
      <c r="X37" s="218"/>
      <c r="Y37" s="218"/>
      <c r="Z37" s="218"/>
      <c r="AA37" s="409"/>
    </row>
    <row r="38" spans="1:27" x14ac:dyDescent="0.15">
      <c r="A38" s="67" t="str">
        <f>表紙!$A$34</f>
        <v>令和7年（6月１日以降）</v>
      </c>
      <c r="W38" s="604"/>
      <c r="X38" s="605"/>
      <c r="Y38" s="605"/>
      <c r="Z38" s="957">
        <f>SUM(表紙!A34)</f>
        <v>0</v>
      </c>
      <c r="AA38" s="957"/>
    </row>
    <row r="41" spans="1:27" x14ac:dyDescent="0.15">
      <c r="J41" s="220"/>
    </row>
  </sheetData>
  <sheetProtection algorithmName="SHA-512" hashValue="qaVGvUXbB9vDWdjEzuobfmbERCPFHSaqFo2XuqtX83/i+g+NZcFNqure6J3K907vaDnB8FrJ7SB371Bnzn/Veg==" saltValue="FHyNSWYAS1nvy1DCJvfycQ==" spinCount="100000" sheet="1" objects="1" scenarios="1"/>
  <mergeCells count="21">
    <mergeCell ref="B1:H2"/>
    <mergeCell ref="L3:M3"/>
    <mergeCell ref="T1:X1"/>
    <mergeCell ref="T2:W2"/>
    <mergeCell ref="C3:E3"/>
    <mergeCell ref="K1:Q1"/>
    <mergeCell ref="K2:Q2"/>
    <mergeCell ref="B22:E22"/>
    <mergeCell ref="L21:M21"/>
    <mergeCell ref="I4:L4"/>
    <mergeCell ref="C21:E21"/>
    <mergeCell ref="N4:Q4"/>
    <mergeCell ref="B4:E4"/>
    <mergeCell ref="N22:Q22"/>
    <mergeCell ref="S4:V4"/>
    <mergeCell ref="I22:L22"/>
    <mergeCell ref="Y2:AA2"/>
    <mergeCell ref="X22:AA22"/>
    <mergeCell ref="Z38:AA38"/>
    <mergeCell ref="S22:V22"/>
    <mergeCell ref="X4:AA4"/>
  </mergeCells>
  <phoneticPr fontId="2"/>
  <dataValidations count="2">
    <dataValidation type="whole" operator="lessThanOrEqual" allowBlank="1" showInputMessage="1" showErrorMessage="1" sqref="W23:W36 H23:H36 F23:F36 M23:M36 R23:R36 R5:R19 M5:M19 F5:F19 H5:H19 W5:W19" xr:uid="{00000000-0002-0000-0900-000000000000}">
      <formula1>E5</formula1>
    </dataValidation>
    <dataValidation allowBlank="1" showInputMessage="1" sqref="Y1 R1:R2 B1 A1:A2 I1:K2" xr:uid="{00000000-0002-0000-09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35"/>
  <sheetViews>
    <sheetView showZeros="0" view="pageBreakPreview" zoomScaleNormal="100" zoomScaleSheetLayoutView="100" workbookViewId="0">
      <selection activeCell="A35" sqref="A35"/>
    </sheetView>
  </sheetViews>
  <sheetFormatPr defaultColWidth="9" defaultRowHeight="13.5" x14ac:dyDescent="0.1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5" style="175" customWidth="1"/>
    <col min="6" max="6" width="7.375" style="44" customWidth="1"/>
    <col min="7" max="8" width="5.625" style="44" customWidth="1"/>
    <col min="9" max="9" width="0.375" style="97" customWidth="1"/>
    <col min="10" max="10" width="8.75" style="44" customWidth="1"/>
    <col min="11" max="11" width="2.125" style="44" customWidth="1"/>
    <col min="12" max="13" width="6.125" style="44" customWidth="1"/>
    <col min="14" max="14" width="0.375" style="97" customWidth="1"/>
    <col min="15" max="15" width="8.625" style="44" customWidth="1"/>
    <col min="16" max="16" width="2.125" style="44" customWidth="1"/>
    <col min="17" max="18" width="6.125" style="44" customWidth="1"/>
    <col min="19" max="19" width="0.375" style="97" customWidth="1"/>
    <col min="20" max="20" width="8.625" style="44" customWidth="1"/>
    <col min="21" max="21" width="2.125" style="44" customWidth="1"/>
    <col min="22" max="23" width="6.125" style="44" customWidth="1"/>
    <col min="24" max="24" width="8.125" style="44" customWidth="1"/>
    <col min="25" max="25" width="2.125" style="44" customWidth="1"/>
    <col min="26" max="26" width="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194</v>
      </c>
      <c r="B1" s="918"/>
      <c r="C1" s="918"/>
      <c r="D1" s="918"/>
      <c r="E1" s="918"/>
      <c r="F1" s="918"/>
      <c r="G1" s="918"/>
      <c r="H1" s="919"/>
      <c r="I1" s="180" t="s">
        <v>195</v>
      </c>
      <c r="J1" s="181" t="s">
        <v>195</v>
      </c>
      <c r="K1" s="844"/>
      <c r="L1" s="844"/>
      <c r="M1" s="844"/>
      <c r="N1" s="844"/>
      <c r="O1" s="844"/>
      <c r="P1" s="844"/>
      <c r="Q1" s="844"/>
      <c r="R1" s="180" t="s">
        <v>276</v>
      </c>
      <c r="S1" s="87"/>
      <c r="T1" s="844"/>
      <c r="U1" s="844"/>
      <c r="V1" s="844"/>
      <c r="W1" s="844"/>
      <c r="X1" s="922"/>
      <c r="Y1" s="327" t="s">
        <v>7</v>
      </c>
      <c r="Z1" s="609"/>
      <c r="AA1" s="89"/>
    </row>
    <row r="2" spans="1:27" ht="30" customHeight="1" x14ac:dyDescent="0.2">
      <c r="A2" s="90"/>
      <c r="B2" s="920"/>
      <c r="C2" s="920"/>
      <c r="D2" s="920"/>
      <c r="E2" s="920"/>
      <c r="F2" s="920"/>
      <c r="G2" s="920"/>
      <c r="H2" s="921"/>
      <c r="I2" s="180" t="s">
        <v>196</v>
      </c>
      <c r="J2" s="181" t="s">
        <v>196</v>
      </c>
      <c r="K2" s="844"/>
      <c r="L2" s="844"/>
      <c r="M2" s="844"/>
      <c r="N2" s="844"/>
      <c r="O2" s="844"/>
      <c r="P2" s="844"/>
      <c r="Q2" s="844"/>
      <c r="R2" s="180" t="s">
        <v>197</v>
      </c>
      <c r="S2" s="91"/>
      <c r="T2" s="931">
        <f>F20+H20+M20+R20+W20+F33+H33+M33+W33</f>
        <v>0</v>
      </c>
      <c r="U2" s="931"/>
      <c r="V2" s="931"/>
      <c r="W2" s="931"/>
      <c r="X2" s="233" t="s">
        <v>0</v>
      </c>
      <c r="Y2" s="961"/>
      <c r="Z2" s="962"/>
      <c r="AA2" s="963"/>
    </row>
    <row r="3" spans="1:27" ht="24" customHeight="1" x14ac:dyDescent="0.15">
      <c r="C3" s="893" t="s">
        <v>425</v>
      </c>
      <c r="D3" s="893"/>
      <c r="E3" s="893"/>
      <c r="F3" s="93"/>
      <c r="G3" s="184"/>
      <c r="H3" s="730" t="s">
        <v>516</v>
      </c>
      <c r="J3" s="619">
        <f>E20+G20+L20+Q20+V20</f>
        <v>8900</v>
      </c>
      <c r="L3" s="185" t="s">
        <v>0</v>
      </c>
      <c r="M3" s="610"/>
      <c r="N3" s="577"/>
    </row>
    <row r="4" spans="1:27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775"/>
      <c r="Y4" s="775"/>
      <c r="Z4" s="775"/>
      <c r="AA4" s="776"/>
    </row>
    <row r="5" spans="1:27" ht="14.1" customHeight="1" x14ac:dyDescent="0.15">
      <c r="A5" s="101"/>
      <c r="B5" s="578"/>
      <c r="C5" s="202" t="s">
        <v>376</v>
      </c>
      <c r="D5" s="564" t="s">
        <v>458</v>
      </c>
      <c r="E5" s="190">
        <v>1700</v>
      </c>
      <c r="F5" s="2"/>
      <c r="G5" s="611"/>
      <c r="H5" s="24"/>
      <c r="I5" s="579"/>
      <c r="J5" s="202" t="s">
        <v>206</v>
      </c>
      <c r="K5" s="400"/>
      <c r="L5" s="190">
        <v>1250</v>
      </c>
      <c r="M5" s="24"/>
      <c r="N5" s="580"/>
      <c r="O5" s="107"/>
      <c r="P5" s="581"/>
      <c r="Q5" s="104"/>
      <c r="R5" s="24"/>
      <c r="S5" s="580"/>
      <c r="T5" s="202" t="s">
        <v>206</v>
      </c>
      <c r="U5" s="582"/>
      <c r="V5" s="190">
        <v>550</v>
      </c>
      <c r="W5" s="24"/>
      <c r="X5" s="906" t="s">
        <v>398</v>
      </c>
      <c r="Y5" s="906"/>
      <c r="Z5" s="906"/>
      <c r="AA5" s="907"/>
    </row>
    <row r="6" spans="1:27" ht="14.1" customHeight="1" x14ac:dyDescent="0.15">
      <c r="A6" s="113"/>
      <c r="B6" s="585"/>
      <c r="C6" s="197" t="s">
        <v>207</v>
      </c>
      <c r="D6" s="564" t="s">
        <v>458</v>
      </c>
      <c r="E6" s="193">
        <v>1900</v>
      </c>
      <c r="F6" s="3"/>
      <c r="G6" s="612"/>
      <c r="H6" s="25"/>
      <c r="I6" s="586"/>
      <c r="J6" s="110"/>
      <c r="K6" s="401"/>
      <c r="L6" s="223"/>
      <c r="M6" s="590"/>
      <c r="N6" s="587"/>
      <c r="O6" s="110"/>
      <c r="P6" s="588"/>
      <c r="Q6" s="223"/>
      <c r="R6" s="590"/>
      <c r="S6" s="587"/>
      <c r="T6" s="110"/>
      <c r="U6" s="589"/>
      <c r="V6" s="602"/>
      <c r="W6" s="590"/>
      <c r="X6" s="959" t="s">
        <v>471</v>
      </c>
      <c r="Y6" s="959"/>
      <c r="Z6" s="959"/>
      <c r="AA6" s="960"/>
    </row>
    <row r="7" spans="1:27" ht="14.1" customHeight="1" x14ac:dyDescent="0.15">
      <c r="A7" s="113"/>
      <c r="B7" s="585"/>
      <c r="C7" s="197" t="s">
        <v>208</v>
      </c>
      <c r="D7" s="564" t="s">
        <v>458</v>
      </c>
      <c r="E7" s="193">
        <v>2200</v>
      </c>
      <c r="F7" s="3"/>
      <c r="G7" s="612"/>
      <c r="H7" s="25"/>
      <c r="I7" s="586"/>
      <c r="J7" s="110"/>
      <c r="K7" s="111"/>
      <c r="L7" s="223"/>
      <c r="M7" s="590"/>
      <c r="N7" s="587"/>
      <c r="O7" s="110"/>
      <c r="P7" s="111"/>
      <c r="Q7" s="223"/>
      <c r="R7" s="590"/>
      <c r="S7" s="587"/>
      <c r="T7" s="110"/>
      <c r="U7" s="111"/>
      <c r="V7" s="223"/>
      <c r="W7" s="590"/>
      <c r="X7" s="156"/>
      <c r="Y7" s="157"/>
      <c r="Z7" s="155"/>
      <c r="AA7" s="211"/>
    </row>
    <row r="8" spans="1:27" ht="14.1" customHeight="1" x14ac:dyDescent="0.15">
      <c r="A8" s="113"/>
      <c r="B8" s="585"/>
      <c r="C8" s="197" t="s">
        <v>209</v>
      </c>
      <c r="D8" s="564" t="s">
        <v>458</v>
      </c>
      <c r="E8" s="193">
        <v>1300</v>
      </c>
      <c r="F8" s="3"/>
      <c r="G8" s="612"/>
      <c r="H8" s="25"/>
      <c r="I8" s="586"/>
      <c r="J8" s="110"/>
      <c r="K8" s="111"/>
      <c r="L8" s="223"/>
      <c r="M8" s="590"/>
      <c r="N8" s="587"/>
      <c r="O8" s="110"/>
      <c r="P8" s="111"/>
      <c r="Q8" s="223"/>
      <c r="R8" s="590"/>
      <c r="S8" s="587"/>
      <c r="T8" s="110"/>
      <c r="U8" s="111"/>
      <c r="V8" s="223"/>
      <c r="W8" s="590"/>
      <c r="X8" s="156"/>
      <c r="Y8" s="157"/>
      <c r="Z8" s="155"/>
      <c r="AA8" s="211"/>
    </row>
    <row r="9" spans="1:27" ht="14.1" customHeight="1" x14ac:dyDescent="0.15">
      <c r="A9" s="113"/>
      <c r="B9" s="585"/>
      <c r="C9" s="110"/>
      <c r="D9" s="122"/>
      <c r="E9" s="112"/>
      <c r="F9" s="3"/>
      <c r="G9" s="117"/>
      <c r="H9" s="25"/>
      <c r="I9" s="586"/>
      <c r="J9" s="110"/>
      <c r="K9" s="111"/>
      <c r="L9" s="223"/>
      <c r="M9" s="590"/>
      <c r="N9" s="587"/>
      <c r="O9" s="110"/>
      <c r="P9" s="111"/>
      <c r="Q9" s="223"/>
      <c r="R9" s="590"/>
      <c r="S9" s="587"/>
      <c r="T9" s="110"/>
      <c r="U9" s="111"/>
      <c r="V9" s="112"/>
      <c r="W9" s="590"/>
      <c r="X9" s="156"/>
      <c r="Y9" s="157"/>
      <c r="Z9" s="155"/>
      <c r="AA9" s="211"/>
    </row>
    <row r="10" spans="1:27" ht="14.1" customHeight="1" x14ac:dyDescent="0.15">
      <c r="A10" s="113"/>
      <c r="B10" s="585"/>
      <c r="C10" s="110"/>
      <c r="D10" s="116"/>
      <c r="E10" s="112"/>
      <c r="F10" s="3"/>
      <c r="G10" s="232"/>
      <c r="H10" s="20"/>
      <c r="I10" s="586"/>
      <c r="J10" s="110"/>
      <c r="K10" s="111"/>
      <c r="L10" s="223"/>
      <c r="M10" s="590"/>
      <c r="N10" s="587"/>
      <c r="O10" s="110"/>
      <c r="P10" s="111"/>
      <c r="Q10" s="223"/>
      <c r="R10" s="590"/>
      <c r="S10" s="587"/>
      <c r="T10" s="110"/>
      <c r="U10" s="111"/>
      <c r="V10" s="223"/>
      <c r="W10" s="590"/>
      <c r="X10" s="156"/>
      <c r="Y10" s="157"/>
      <c r="Z10" s="155"/>
      <c r="AA10" s="211"/>
    </row>
    <row r="11" spans="1:27" ht="14.1" customHeight="1" x14ac:dyDescent="0.15">
      <c r="A11" s="113"/>
      <c r="B11" s="585"/>
      <c r="C11" s="115"/>
      <c r="D11" s="116"/>
      <c r="E11" s="112"/>
      <c r="F11" s="3"/>
      <c r="G11" s="232"/>
      <c r="H11" s="20"/>
      <c r="I11" s="586"/>
      <c r="J11" s="110"/>
      <c r="K11" s="111"/>
      <c r="L11" s="223"/>
      <c r="M11" s="590"/>
      <c r="N11" s="587"/>
      <c r="O11" s="110"/>
      <c r="P11" s="111"/>
      <c r="Q11" s="223"/>
      <c r="R11" s="590"/>
      <c r="S11" s="587"/>
      <c r="T11" s="110"/>
      <c r="U11" s="111"/>
      <c r="V11" s="223"/>
      <c r="W11" s="590"/>
      <c r="X11" s="156"/>
      <c r="Y11" s="157"/>
      <c r="Z11" s="155"/>
      <c r="AA11" s="211"/>
    </row>
    <row r="12" spans="1:27" ht="14.1" customHeight="1" x14ac:dyDescent="0.15">
      <c r="A12" s="113"/>
      <c r="B12" s="585"/>
      <c r="C12" s="115"/>
      <c r="D12" s="116"/>
      <c r="E12" s="112"/>
      <c r="F12" s="3"/>
      <c r="G12" s="232"/>
      <c r="H12" s="20"/>
      <c r="I12" s="586"/>
      <c r="J12" s="110"/>
      <c r="K12" s="111"/>
      <c r="L12" s="223"/>
      <c r="M12" s="590"/>
      <c r="N12" s="587"/>
      <c r="O12" s="110"/>
      <c r="P12" s="111"/>
      <c r="Q12" s="223"/>
      <c r="R12" s="590"/>
      <c r="S12" s="587"/>
      <c r="T12" s="110"/>
      <c r="U12" s="111"/>
      <c r="V12" s="223"/>
      <c r="W12" s="590"/>
      <c r="X12" s="156"/>
      <c r="Y12" s="157"/>
      <c r="Z12" s="155"/>
      <c r="AA12" s="211"/>
    </row>
    <row r="13" spans="1:27" ht="14.1" customHeight="1" x14ac:dyDescent="0.15">
      <c r="A13" s="113"/>
      <c r="B13" s="585"/>
      <c r="C13" s="115"/>
      <c r="D13" s="116"/>
      <c r="E13" s="112"/>
      <c r="F13" s="3"/>
      <c r="G13" s="232"/>
      <c r="H13" s="20"/>
      <c r="I13" s="586"/>
      <c r="J13" s="110"/>
      <c r="K13" s="111"/>
      <c r="L13" s="223"/>
      <c r="M13" s="590"/>
      <c r="N13" s="587"/>
      <c r="O13" s="110"/>
      <c r="P13" s="111"/>
      <c r="Q13" s="223"/>
      <c r="R13" s="590"/>
      <c r="S13" s="587"/>
      <c r="T13" s="110"/>
      <c r="U13" s="111"/>
      <c r="V13" s="223"/>
      <c r="W13" s="590"/>
      <c r="X13" s="156"/>
      <c r="Y13" s="157"/>
      <c r="Z13" s="155"/>
      <c r="AA13" s="211"/>
    </row>
    <row r="14" spans="1:27" ht="14.1" customHeight="1" x14ac:dyDescent="0.15">
      <c r="A14" s="113"/>
      <c r="B14" s="585"/>
      <c r="C14" s="115"/>
      <c r="D14" s="116"/>
      <c r="E14" s="112"/>
      <c r="F14" s="3"/>
      <c r="G14" s="232"/>
      <c r="H14" s="20"/>
      <c r="I14" s="586"/>
      <c r="J14" s="110"/>
      <c r="K14" s="111"/>
      <c r="L14" s="223"/>
      <c r="M14" s="590"/>
      <c r="N14" s="587"/>
      <c r="O14" s="110"/>
      <c r="P14" s="111"/>
      <c r="Q14" s="223"/>
      <c r="R14" s="590"/>
      <c r="S14" s="587"/>
      <c r="T14" s="110"/>
      <c r="U14" s="111"/>
      <c r="V14" s="223"/>
      <c r="W14" s="590"/>
      <c r="X14" s="156"/>
      <c r="Y14" s="157"/>
      <c r="Z14" s="155"/>
      <c r="AA14" s="211"/>
    </row>
    <row r="15" spans="1:27" ht="14.1" customHeight="1" x14ac:dyDescent="0.15">
      <c r="A15" s="113"/>
      <c r="B15" s="585"/>
      <c r="C15" s="115"/>
      <c r="D15" s="116"/>
      <c r="E15" s="112"/>
      <c r="F15" s="3"/>
      <c r="G15" s="232"/>
      <c r="H15" s="20"/>
      <c r="I15" s="586"/>
      <c r="J15" s="110"/>
      <c r="K15" s="111"/>
      <c r="L15" s="223"/>
      <c r="M15" s="590"/>
      <c r="N15" s="587"/>
      <c r="O15" s="110"/>
      <c r="P15" s="111"/>
      <c r="Q15" s="223"/>
      <c r="R15" s="590"/>
      <c r="S15" s="587"/>
      <c r="T15" s="110"/>
      <c r="U15" s="111"/>
      <c r="V15" s="223"/>
      <c r="W15" s="590"/>
      <c r="X15" s="156"/>
      <c r="Y15" s="157"/>
      <c r="Z15" s="155"/>
      <c r="AA15" s="211"/>
    </row>
    <row r="16" spans="1:27" ht="14.1" customHeight="1" x14ac:dyDescent="0.15">
      <c r="A16" s="113"/>
      <c r="B16" s="585"/>
      <c r="C16" s="115"/>
      <c r="D16" s="116"/>
      <c r="E16" s="112"/>
      <c r="F16" s="3"/>
      <c r="G16" s="232"/>
      <c r="H16" s="20"/>
      <c r="I16" s="586"/>
      <c r="J16" s="110"/>
      <c r="K16" s="111"/>
      <c r="L16" s="223"/>
      <c r="M16" s="590"/>
      <c r="N16" s="587"/>
      <c r="O16" s="110"/>
      <c r="P16" s="111"/>
      <c r="Q16" s="223"/>
      <c r="R16" s="590"/>
      <c r="S16" s="587"/>
      <c r="T16" s="110"/>
      <c r="U16" s="111"/>
      <c r="V16" s="223"/>
      <c r="W16" s="590"/>
      <c r="X16" s="156"/>
      <c r="Y16" s="157"/>
      <c r="Z16" s="155"/>
      <c r="AA16" s="211"/>
    </row>
    <row r="17" spans="1:27" ht="14.1" customHeight="1" x14ac:dyDescent="0.15">
      <c r="A17" s="113"/>
      <c r="B17" s="585"/>
      <c r="C17" s="115"/>
      <c r="D17" s="116"/>
      <c r="E17" s="112"/>
      <c r="F17" s="3"/>
      <c r="G17" s="232"/>
      <c r="H17" s="20"/>
      <c r="I17" s="586"/>
      <c r="J17" s="110"/>
      <c r="K17" s="111"/>
      <c r="L17" s="223"/>
      <c r="M17" s="590"/>
      <c r="N17" s="587"/>
      <c r="O17" s="110"/>
      <c r="P17" s="111"/>
      <c r="Q17" s="223"/>
      <c r="R17" s="590"/>
      <c r="S17" s="587"/>
      <c r="T17" s="110"/>
      <c r="U17" s="111"/>
      <c r="V17" s="223"/>
      <c r="W17" s="590"/>
      <c r="X17" s="395"/>
      <c r="Y17" s="157"/>
      <c r="Z17" s="155"/>
      <c r="AA17" s="211"/>
    </row>
    <row r="18" spans="1:27" ht="14.1" customHeight="1" x14ac:dyDescent="0.15">
      <c r="A18" s="113"/>
      <c r="B18" s="585"/>
      <c r="C18" s="115"/>
      <c r="D18" s="111"/>
      <c r="E18" s="112"/>
      <c r="F18" s="3"/>
      <c r="G18" s="232"/>
      <c r="H18" s="20"/>
      <c r="I18" s="586"/>
      <c r="J18" s="110"/>
      <c r="K18" s="111"/>
      <c r="L18" s="112"/>
      <c r="M18" s="590"/>
      <c r="N18" s="587"/>
      <c r="O18" s="110"/>
      <c r="P18" s="111"/>
      <c r="Q18" s="223"/>
      <c r="R18" s="590"/>
      <c r="S18" s="587"/>
      <c r="T18" s="110"/>
      <c r="U18" s="111"/>
      <c r="V18" s="223"/>
      <c r="W18" s="590"/>
      <c r="X18" s="156"/>
      <c r="Y18" s="157"/>
      <c r="Z18" s="155"/>
      <c r="AA18" s="211"/>
    </row>
    <row r="19" spans="1:27" ht="14.1" customHeight="1" x14ac:dyDescent="0.15">
      <c r="A19" s="137"/>
      <c r="B19" s="591"/>
      <c r="C19" s="160"/>
      <c r="D19" s="143"/>
      <c r="E19" s="134"/>
      <c r="F19" s="13"/>
      <c r="G19" s="404"/>
      <c r="H19" s="27"/>
      <c r="I19" s="592"/>
      <c r="J19" s="133"/>
      <c r="K19" s="143"/>
      <c r="L19" s="370"/>
      <c r="M19" s="595"/>
      <c r="N19" s="593"/>
      <c r="O19" s="133"/>
      <c r="P19" s="143"/>
      <c r="Q19" s="370"/>
      <c r="R19" s="595"/>
      <c r="S19" s="593"/>
      <c r="T19" s="133"/>
      <c r="U19" s="143"/>
      <c r="V19" s="370"/>
      <c r="W19" s="595"/>
      <c r="X19" s="156"/>
      <c r="Y19" s="157"/>
      <c r="Z19" s="155"/>
      <c r="AA19" s="211"/>
    </row>
    <row r="20" spans="1:27" s="220" customFormat="1" ht="14.1" customHeight="1" x14ac:dyDescent="0.15">
      <c r="A20" s="162"/>
      <c r="B20" s="162"/>
      <c r="C20" s="205" t="str">
        <f>CONCATENATE(FIXED(COUNTA(C5:C18),0,0),"　店")</f>
        <v>4　店</v>
      </c>
      <c r="D20" s="165"/>
      <c r="E20" s="206">
        <f>SUM(E5:E19)</f>
        <v>7100</v>
      </c>
      <c r="F20" s="8">
        <f>SUM(F5:F19)</f>
        <v>0</v>
      </c>
      <c r="G20" s="608">
        <f>SUM(G5:G19)</f>
        <v>0</v>
      </c>
      <c r="H20" s="8">
        <f>SUM(H5:H19)</f>
        <v>0</v>
      </c>
      <c r="I20" s="596"/>
      <c r="J20" s="205" t="str">
        <f>CONCATENATE(FIXED(COUNTA(J5:J19),0,0),"　店")</f>
        <v>1　店</v>
      </c>
      <c r="K20" s="165"/>
      <c r="L20" s="206">
        <f>SUM(L5:L19)</f>
        <v>1250</v>
      </c>
      <c r="M20" s="8">
        <f>SUM(M5:M19)</f>
        <v>0</v>
      </c>
      <c r="N20" s="597"/>
      <c r="O20" s="164"/>
      <c r="P20" s="165"/>
      <c r="Q20" s="206">
        <f>SUM(Q5:Q19)</f>
        <v>0</v>
      </c>
      <c r="R20" s="8">
        <f>SUM(R5:R19)</f>
        <v>0</v>
      </c>
      <c r="S20" s="597"/>
      <c r="T20" s="205" t="str">
        <f>CONCATENATE(FIXED(COUNTA(T5:T19),0,0),"　店")</f>
        <v>1　店</v>
      </c>
      <c r="U20" s="165"/>
      <c r="V20" s="206">
        <f>SUM(V5:V19)</f>
        <v>550</v>
      </c>
      <c r="W20" s="8">
        <f>SUM(W5:W19)</f>
        <v>0</v>
      </c>
      <c r="X20" s="362"/>
      <c r="Y20" s="363"/>
      <c r="Z20" s="218"/>
      <c r="AA20" s="448"/>
    </row>
    <row r="21" spans="1:27" ht="24" customHeight="1" x14ac:dyDescent="0.15">
      <c r="C21" s="893" t="s">
        <v>424</v>
      </c>
      <c r="D21" s="893"/>
      <c r="E21" s="893"/>
      <c r="F21" s="93"/>
      <c r="G21" s="184"/>
      <c r="H21" s="730" t="s">
        <v>516</v>
      </c>
      <c r="J21" s="619">
        <f>E33+G33+L33+Q33+V33</f>
        <v>7600</v>
      </c>
      <c r="L21" s="185" t="s">
        <v>0</v>
      </c>
      <c r="M21" s="610"/>
      <c r="N21" s="577"/>
    </row>
    <row r="22" spans="1:27" s="100" customFormat="1" ht="14.1" customHeight="1" x14ac:dyDescent="0.15">
      <c r="A22" s="186" t="s">
        <v>2</v>
      </c>
      <c r="B22" s="749" t="s">
        <v>1</v>
      </c>
      <c r="C22" s="750"/>
      <c r="D22" s="750"/>
      <c r="E22" s="750"/>
      <c r="F22" s="187" t="s">
        <v>345</v>
      </c>
      <c r="G22" s="98"/>
      <c r="H22" s="99"/>
      <c r="I22" s="778" t="s">
        <v>4</v>
      </c>
      <c r="J22" s="778"/>
      <c r="K22" s="778"/>
      <c r="L22" s="778"/>
      <c r="M22" s="187" t="s">
        <v>345</v>
      </c>
      <c r="N22" s="785" t="s">
        <v>5</v>
      </c>
      <c r="O22" s="778"/>
      <c r="P22" s="778"/>
      <c r="Q22" s="778"/>
      <c r="R22" s="187" t="s">
        <v>345</v>
      </c>
      <c r="S22" s="785" t="s">
        <v>6</v>
      </c>
      <c r="T22" s="778"/>
      <c r="U22" s="778"/>
      <c r="V22" s="778"/>
      <c r="W22" s="187" t="s">
        <v>345</v>
      </c>
      <c r="X22" s="775"/>
      <c r="Y22" s="775"/>
      <c r="Z22" s="775"/>
      <c r="AA22" s="776"/>
    </row>
    <row r="23" spans="1:27" x14ac:dyDescent="0.15">
      <c r="A23" s="964" t="s">
        <v>384</v>
      </c>
      <c r="B23" s="578"/>
      <c r="C23" s="188" t="s">
        <v>210</v>
      </c>
      <c r="D23" s="564" t="s">
        <v>458</v>
      </c>
      <c r="E23" s="190">
        <v>2050</v>
      </c>
      <c r="F23" s="30"/>
      <c r="G23" s="613"/>
      <c r="H23" s="26"/>
      <c r="I23" s="579"/>
      <c r="J23" s="202" t="s">
        <v>211</v>
      </c>
      <c r="K23" s="400"/>
      <c r="L23" s="190">
        <v>500</v>
      </c>
      <c r="M23" s="24"/>
      <c r="N23" s="580"/>
      <c r="O23" s="107"/>
      <c r="P23" s="111"/>
      <c r="Q23" s="475"/>
      <c r="R23" s="599"/>
      <c r="S23" s="580"/>
      <c r="T23" s="202" t="s">
        <v>211</v>
      </c>
      <c r="U23" s="582"/>
      <c r="V23" s="190">
        <v>450</v>
      </c>
      <c r="W23" s="24"/>
      <c r="X23" s="156"/>
      <c r="Y23" s="157"/>
      <c r="Z23" s="155"/>
      <c r="AA23" s="614"/>
    </row>
    <row r="24" spans="1:27" x14ac:dyDescent="0.15">
      <c r="A24" s="965"/>
      <c r="B24" s="585"/>
      <c r="C24" s="191" t="s">
        <v>352</v>
      </c>
      <c r="D24" s="564" t="s">
        <v>458</v>
      </c>
      <c r="E24" s="193">
        <v>1550</v>
      </c>
      <c r="F24" s="31"/>
      <c r="G24" s="615"/>
      <c r="H24" s="26"/>
      <c r="I24" s="586"/>
      <c r="J24" s="110"/>
      <c r="K24" s="401"/>
      <c r="L24" s="112"/>
      <c r="M24" s="25"/>
      <c r="N24" s="587"/>
      <c r="O24" s="110"/>
      <c r="P24" s="111"/>
      <c r="Q24" s="223"/>
      <c r="R24" s="590"/>
      <c r="S24" s="587"/>
      <c r="T24" s="110"/>
      <c r="U24" s="589"/>
      <c r="V24" s="602"/>
      <c r="W24" s="590"/>
      <c r="X24" s="616"/>
      <c r="Y24" s="616"/>
      <c r="Z24" s="601"/>
      <c r="AA24" s="211"/>
    </row>
    <row r="25" spans="1:27" x14ac:dyDescent="0.15">
      <c r="A25" s="965"/>
      <c r="B25" s="585"/>
      <c r="C25" s="191" t="s">
        <v>247</v>
      </c>
      <c r="D25" s="564" t="s">
        <v>458</v>
      </c>
      <c r="E25" s="193">
        <v>1250</v>
      </c>
      <c r="F25" s="31"/>
      <c r="G25" s="615"/>
      <c r="H25" s="26"/>
      <c r="I25" s="586"/>
      <c r="J25" s="110"/>
      <c r="K25" s="401"/>
      <c r="L25" s="323"/>
      <c r="M25" s="25"/>
      <c r="N25" s="587"/>
      <c r="O25" s="110"/>
      <c r="P25" s="111"/>
      <c r="Q25" s="602"/>
      <c r="R25" s="590"/>
      <c r="S25" s="587"/>
      <c r="T25" s="110"/>
      <c r="U25" s="589"/>
      <c r="V25" s="602"/>
      <c r="W25" s="590"/>
      <c r="X25" s="616"/>
      <c r="Y25" s="616"/>
      <c r="Z25" s="601"/>
      <c r="AA25" s="211"/>
    </row>
    <row r="26" spans="1:27" x14ac:dyDescent="0.15">
      <c r="A26" s="966"/>
      <c r="B26" s="585"/>
      <c r="C26" s="191" t="s">
        <v>248</v>
      </c>
      <c r="D26" s="564" t="s">
        <v>458</v>
      </c>
      <c r="E26" s="193">
        <v>1800</v>
      </c>
      <c r="F26" s="31"/>
      <c r="G26" s="615"/>
      <c r="H26" s="26"/>
      <c r="I26" s="586"/>
      <c r="J26" s="110"/>
      <c r="K26" s="111"/>
      <c r="L26" s="112"/>
      <c r="M26" s="25"/>
      <c r="N26" s="587"/>
      <c r="O26" s="110"/>
      <c r="P26" s="111"/>
      <c r="Q26" s="223"/>
      <c r="R26" s="590"/>
      <c r="S26" s="587"/>
      <c r="T26" s="110"/>
      <c r="U26" s="111"/>
      <c r="V26" s="223"/>
      <c r="W26" s="590"/>
      <c r="X26" s="616"/>
      <c r="Y26" s="616"/>
      <c r="Z26" s="601"/>
      <c r="AA26" s="211"/>
    </row>
    <row r="27" spans="1:27" x14ac:dyDescent="0.15">
      <c r="A27" s="113"/>
      <c r="B27" s="585"/>
      <c r="C27" s="115"/>
      <c r="D27" s="116"/>
      <c r="E27" s="112"/>
      <c r="F27" s="3"/>
      <c r="G27" s="615"/>
      <c r="H27" s="26"/>
      <c r="I27" s="586"/>
      <c r="J27" s="110"/>
      <c r="K27" s="111"/>
      <c r="L27" s="112"/>
      <c r="M27" s="25"/>
      <c r="N27" s="587"/>
      <c r="O27" s="110"/>
      <c r="P27" s="111"/>
      <c r="Q27" s="223"/>
      <c r="R27" s="590"/>
      <c r="S27" s="587"/>
      <c r="T27" s="110"/>
      <c r="U27" s="111"/>
      <c r="V27" s="223"/>
      <c r="W27" s="590"/>
      <c r="X27" s="616"/>
      <c r="Y27" s="616"/>
      <c r="Z27" s="601"/>
      <c r="AA27" s="211"/>
    </row>
    <row r="28" spans="1:27" x14ac:dyDescent="0.15">
      <c r="A28" s="113"/>
      <c r="B28" s="585"/>
      <c r="C28" s="115"/>
      <c r="D28" s="111"/>
      <c r="E28" s="112"/>
      <c r="F28" s="3"/>
      <c r="G28" s="615"/>
      <c r="H28" s="26"/>
      <c r="I28" s="586"/>
      <c r="J28" s="110"/>
      <c r="K28" s="111"/>
      <c r="L28" s="112"/>
      <c r="M28" s="25"/>
      <c r="N28" s="587"/>
      <c r="O28" s="110"/>
      <c r="P28" s="111"/>
      <c r="Q28" s="223"/>
      <c r="R28" s="590"/>
      <c r="S28" s="587"/>
      <c r="T28" s="110"/>
      <c r="U28" s="111"/>
      <c r="V28" s="223"/>
      <c r="W28" s="590"/>
      <c r="X28" s="156"/>
      <c r="Y28" s="157"/>
      <c r="Z28" s="155"/>
      <c r="AA28" s="211"/>
    </row>
    <row r="29" spans="1:27" x14ac:dyDescent="0.15">
      <c r="A29" s="113"/>
      <c r="B29" s="585"/>
      <c r="C29" s="115"/>
      <c r="D29" s="111"/>
      <c r="E29" s="112"/>
      <c r="F29" s="3"/>
      <c r="G29" s="615"/>
      <c r="H29" s="26"/>
      <c r="I29" s="586"/>
      <c r="J29" s="110"/>
      <c r="K29" s="111"/>
      <c r="L29" s="112"/>
      <c r="M29" s="25"/>
      <c r="N29" s="587"/>
      <c r="O29" s="110"/>
      <c r="P29" s="111"/>
      <c r="Q29" s="223"/>
      <c r="R29" s="590"/>
      <c r="S29" s="587"/>
      <c r="T29" s="110"/>
      <c r="U29" s="111"/>
      <c r="V29" s="223"/>
      <c r="W29" s="590"/>
      <c r="X29" s="156"/>
      <c r="Y29" s="157"/>
      <c r="Z29" s="155"/>
      <c r="AA29" s="211"/>
    </row>
    <row r="30" spans="1:27" x14ac:dyDescent="0.15">
      <c r="A30" s="113"/>
      <c r="B30" s="585"/>
      <c r="C30" s="115"/>
      <c r="D30" s="111"/>
      <c r="E30" s="112"/>
      <c r="F30" s="3"/>
      <c r="G30" s="615"/>
      <c r="H30" s="26"/>
      <c r="I30" s="586"/>
      <c r="J30" s="110"/>
      <c r="K30" s="111"/>
      <c r="L30" s="112"/>
      <c r="M30" s="25"/>
      <c r="N30" s="587"/>
      <c r="O30" s="110"/>
      <c r="P30" s="111"/>
      <c r="Q30" s="223"/>
      <c r="R30" s="590"/>
      <c r="S30" s="587"/>
      <c r="T30" s="110"/>
      <c r="U30" s="111"/>
      <c r="V30" s="223"/>
      <c r="W30" s="590"/>
      <c r="X30" s="156"/>
      <c r="Y30" s="157"/>
      <c r="Z30" s="155"/>
      <c r="AA30" s="211"/>
    </row>
    <row r="31" spans="1:27" x14ac:dyDescent="0.15">
      <c r="A31" s="113"/>
      <c r="B31" s="585"/>
      <c r="C31" s="115"/>
      <c r="D31" s="111"/>
      <c r="E31" s="112"/>
      <c r="F31" s="3"/>
      <c r="G31" s="615"/>
      <c r="H31" s="26"/>
      <c r="I31" s="586"/>
      <c r="J31" s="110"/>
      <c r="K31" s="111"/>
      <c r="L31" s="112"/>
      <c r="M31" s="25"/>
      <c r="N31" s="587"/>
      <c r="O31" s="110"/>
      <c r="P31" s="111"/>
      <c r="Q31" s="223"/>
      <c r="R31" s="590"/>
      <c r="S31" s="587"/>
      <c r="T31" s="110"/>
      <c r="U31" s="111"/>
      <c r="V31" s="223"/>
      <c r="W31" s="590"/>
      <c r="X31" s="156"/>
      <c r="Y31" s="157"/>
      <c r="Z31" s="155"/>
      <c r="AA31" s="211"/>
    </row>
    <row r="32" spans="1:27" x14ac:dyDescent="0.15">
      <c r="A32" s="137"/>
      <c r="B32" s="591"/>
      <c r="C32" s="160"/>
      <c r="D32" s="143"/>
      <c r="E32" s="134"/>
      <c r="F32" s="13"/>
      <c r="G32" s="617"/>
      <c r="H32" s="26"/>
      <c r="I32" s="592"/>
      <c r="J32" s="133"/>
      <c r="K32" s="143"/>
      <c r="L32" s="134"/>
      <c r="M32" s="594"/>
      <c r="N32" s="593"/>
      <c r="O32" s="133"/>
      <c r="P32" s="143"/>
      <c r="Q32" s="370"/>
      <c r="R32" s="595"/>
      <c r="S32" s="593"/>
      <c r="T32" s="133"/>
      <c r="U32" s="143"/>
      <c r="V32" s="370"/>
      <c r="W32" s="595"/>
      <c r="X32" s="156"/>
      <c r="Y32" s="157"/>
      <c r="Z32" s="155"/>
      <c r="AA32" s="211"/>
    </row>
    <row r="33" spans="1:27" x14ac:dyDescent="0.15">
      <c r="A33" s="162"/>
      <c r="B33" s="162"/>
      <c r="C33" s="205" t="str">
        <f>CONCATENATE(FIXED(COUNTA(C23:C29),0,0),"　店")</f>
        <v>4　店</v>
      </c>
      <c r="D33" s="165"/>
      <c r="E33" s="206">
        <f>SUM(E23:E32)</f>
        <v>6650</v>
      </c>
      <c r="F33" s="8">
        <f>SUM(F23:F32)</f>
        <v>0</v>
      </c>
      <c r="G33" s="620">
        <f>SUM(G23:G32)</f>
        <v>0</v>
      </c>
      <c r="H33" s="8">
        <f>SUM(H23:H32)</f>
        <v>0</v>
      </c>
      <c r="I33" s="596"/>
      <c r="J33" s="205" t="str">
        <f>CONCATENATE(FIXED(COUNTA(J23:J32),0,0),"　店")</f>
        <v>1　店</v>
      </c>
      <c r="K33" s="165"/>
      <c r="L33" s="206">
        <f>SUM(L23:L32)</f>
        <v>500</v>
      </c>
      <c r="M33" s="8">
        <f>SUM(M23:M32)</f>
        <v>0</v>
      </c>
      <c r="N33" s="597"/>
      <c r="O33" s="164"/>
      <c r="P33" s="165"/>
      <c r="Q33" s="392">
        <f>SUM(Q23:Q32)</f>
        <v>0</v>
      </c>
      <c r="R33" s="8">
        <f>SUM(R23:R32)</f>
        <v>0</v>
      </c>
      <c r="S33" s="597"/>
      <c r="T33" s="205" t="str">
        <f>CONCATENATE(FIXED(COUNTA(T23:T32),0,0),"　店")</f>
        <v>1　店</v>
      </c>
      <c r="U33" s="165"/>
      <c r="V33" s="206">
        <f>SUM(V23:V32)</f>
        <v>450</v>
      </c>
      <c r="W33" s="8">
        <f>SUM(W23:W32)</f>
        <v>0</v>
      </c>
      <c r="X33" s="362"/>
      <c r="Y33" s="363"/>
      <c r="Z33" s="218"/>
      <c r="AA33" s="409"/>
    </row>
    <row r="34" spans="1:27" x14ac:dyDescent="0.15">
      <c r="A34" s="67" t="str">
        <f>表紙!$A$34</f>
        <v>令和7年（6月１日以降）</v>
      </c>
      <c r="W34" s="604"/>
      <c r="X34" s="604"/>
      <c r="Y34" s="604"/>
      <c r="Z34" s="957">
        <f>SUM(表紙!A34)</f>
        <v>0</v>
      </c>
      <c r="AA34" s="957"/>
    </row>
    <row r="35" spans="1:27" x14ac:dyDescent="0.15">
      <c r="W35" s="618"/>
      <c r="X35" s="618"/>
      <c r="Y35" s="618"/>
      <c r="Z35" s="618"/>
    </row>
  </sheetData>
  <sheetProtection algorithmName="SHA-512" hashValue="/5XkttkK//nNeHXh+J+ay/upkspu0aRUHwzlu72l5RMj081RxalDf4Pg2CCSazhJrAALLo4do08NahrxSDgzrw==" saltValue="QvrkKtEDWUvtxXoZXLbOhw==" spinCount="100000" sheet="1" objects="1" scenarios="1" formatCells="0"/>
  <mergeCells count="22">
    <mergeCell ref="A23:A26"/>
    <mergeCell ref="Z34:AA34"/>
    <mergeCell ref="S22:V22"/>
    <mergeCell ref="N22:Q22"/>
    <mergeCell ref="X22:AA22"/>
    <mergeCell ref="I22:L22"/>
    <mergeCell ref="B22:E22"/>
    <mergeCell ref="C21:E21"/>
    <mergeCell ref="X6:AA6"/>
    <mergeCell ref="B4:E4"/>
    <mergeCell ref="K2:Q2"/>
    <mergeCell ref="B1:H2"/>
    <mergeCell ref="K1:Q1"/>
    <mergeCell ref="T2:W2"/>
    <mergeCell ref="C3:E3"/>
    <mergeCell ref="S4:V4"/>
    <mergeCell ref="Y2:AA2"/>
    <mergeCell ref="I4:L4"/>
    <mergeCell ref="N4:Q4"/>
    <mergeCell ref="X4:AA4"/>
    <mergeCell ref="X5:AA5"/>
    <mergeCell ref="T1:X1"/>
  </mergeCells>
  <phoneticPr fontId="2"/>
  <dataValidations count="2">
    <dataValidation type="whole" operator="lessThanOrEqual" allowBlank="1" showInputMessage="1" showErrorMessage="1" sqref="W5:W19 H5:H19 F5:F19 M5:M19 R5:R19 F27:F32 W23:W32 H23:H32 R23:R32 M23:M32" xr:uid="{00000000-0002-0000-0A00-000000000000}">
      <formula1>E5</formula1>
    </dataValidation>
    <dataValidation allowBlank="1" showInputMessage="1" sqref="Y1 R1:R2 B1 A1:A2 I1:K2" xr:uid="{00000000-0002-0000-0A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A36"/>
  <sheetViews>
    <sheetView showZeros="0" view="pageBreakPreview" zoomScaleNormal="100" zoomScaleSheetLayoutView="100" workbookViewId="0">
      <pane ySplit="2" topLeftCell="A5" activePane="bottomLeft" state="frozen"/>
      <selection activeCell="A35" sqref="A35"/>
      <selection pane="bottomLeft" activeCell="D29" sqref="D29"/>
    </sheetView>
  </sheetViews>
  <sheetFormatPr defaultColWidth="9" defaultRowHeight="13.5" x14ac:dyDescent="0.15"/>
  <cols>
    <col min="1" max="1" width="7.625" style="457" customWidth="1"/>
    <col min="2" max="2" width="1.875" style="457" customWidth="1"/>
    <col min="3" max="3" width="9.625" style="546" customWidth="1"/>
    <col min="4" max="4" width="1.875" style="546" customWidth="1"/>
    <col min="5" max="5" width="6.625" style="547" customWidth="1"/>
    <col min="6" max="6" width="7.375" style="457" customWidth="1"/>
    <col min="7" max="7" width="5.625" style="548" customWidth="1"/>
    <col min="8" max="8" width="5.625" style="549" customWidth="1"/>
    <col min="9" max="9" width="0.375" style="457" customWidth="1"/>
    <col min="10" max="10" width="8.875" style="457" customWidth="1"/>
    <col min="11" max="11" width="2.125" style="457" customWidth="1"/>
    <col min="12" max="12" width="6.25" style="457" customWidth="1"/>
    <col min="13" max="13" width="6.25" style="465" customWidth="1"/>
    <col min="14" max="14" width="0.375" style="457" customWidth="1"/>
    <col min="15" max="15" width="8.875" style="457" customWidth="1"/>
    <col min="16" max="16" width="2.125" style="457" customWidth="1"/>
    <col min="17" max="17" width="6.25" style="457" customWidth="1"/>
    <col min="18" max="18" width="6.25" style="465" customWidth="1"/>
    <col min="19" max="19" width="0.375" style="457" customWidth="1"/>
    <col min="20" max="20" width="8.875" style="457" customWidth="1"/>
    <col min="21" max="21" width="2.125" style="457" customWidth="1"/>
    <col min="22" max="22" width="6.25" style="457" customWidth="1"/>
    <col min="23" max="23" width="6.25" style="465" customWidth="1"/>
    <col min="24" max="24" width="8.125" style="457" customWidth="1"/>
    <col min="25" max="25" width="2.125" style="457" customWidth="1"/>
    <col min="26" max="26" width="5.125" style="457" customWidth="1"/>
    <col min="27" max="27" width="6.125" style="457" customWidth="1"/>
    <col min="28" max="16384" width="9" style="457"/>
  </cols>
  <sheetData>
    <row r="1" spans="1:27" ht="30" customHeight="1" x14ac:dyDescent="0.2">
      <c r="A1" s="551" t="s">
        <v>194</v>
      </c>
      <c r="B1" s="944"/>
      <c r="C1" s="944"/>
      <c r="D1" s="944"/>
      <c r="E1" s="944"/>
      <c r="F1" s="944"/>
      <c r="G1" s="944"/>
      <c r="H1" s="945"/>
      <c r="I1" s="552" t="s">
        <v>195</v>
      </c>
      <c r="J1" s="553" t="s">
        <v>195</v>
      </c>
      <c r="K1" s="973"/>
      <c r="L1" s="973"/>
      <c r="M1" s="973"/>
      <c r="N1" s="973"/>
      <c r="O1" s="973"/>
      <c r="P1" s="973"/>
      <c r="Q1" s="973"/>
      <c r="R1" s="552" t="s">
        <v>276</v>
      </c>
      <c r="S1" s="454"/>
      <c r="T1" s="973"/>
      <c r="U1" s="973"/>
      <c r="V1" s="973"/>
      <c r="W1" s="973"/>
      <c r="X1" s="975"/>
      <c r="Y1" s="658" t="s">
        <v>7</v>
      </c>
      <c r="Z1" s="621"/>
      <c r="AA1" s="622"/>
    </row>
    <row r="2" spans="1:27" ht="30" customHeight="1" x14ac:dyDescent="0.15">
      <c r="A2" s="458"/>
      <c r="B2" s="946"/>
      <c r="C2" s="946"/>
      <c r="D2" s="946"/>
      <c r="E2" s="946"/>
      <c r="F2" s="946"/>
      <c r="G2" s="946"/>
      <c r="H2" s="947"/>
      <c r="I2" s="552" t="s">
        <v>196</v>
      </c>
      <c r="J2" s="553" t="s">
        <v>196</v>
      </c>
      <c r="K2" s="973"/>
      <c r="L2" s="973"/>
      <c r="M2" s="973"/>
      <c r="N2" s="973"/>
      <c r="O2" s="973"/>
      <c r="P2" s="973"/>
      <c r="Q2" s="973"/>
      <c r="R2" s="552" t="s">
        <v>197</v>
      </c>
      <c r="S2" s="459"/>
      <c r="T2" s="980">
        <f>F18+H18+M18+W18+F35+H35+M35+R35+W35</f>
        <v>0</v>
      </c>
      <c r="U2" s="980"/>
      <c r="V2" s="980"/>
      <c r="W2" s="980"/>
      <c r="X2" s="659" t="s">
        <v>0</v>
      </c>
      <c r="Y2" s="977"/>
      <c r="Z2" s="978"/>
      <c r="AA2" s="979"/>
    </row>
    <row r="3" spans="1:27" ht="24" customHeight="1" x14ac:dyDescent="0.15">
      <c r="C3" s="976" t="s">
        <v>426</v>
      </c>
      <c r="D3" s="976"/>
      <c r="E3" s="976"/>
      <c r="F3" s="461"/>
      <c r="G3" s="462"/>
      <c r="H3" s="463"/>
      <c r="J3" s="464"/>
      <c r="K3" s="557" t="s">
        <v>3</v>
      </c>
      <c r="L3" s="950">
        <f>E18+G18+L18+Q18+V18</f>
        <v>15850</v>
      </c>
      <c r="M3" s="950"/>
      <c r="N3" s="464"/>
      <c r="O3" s="558" t="s">
        <v>0</v>
      </c>
    </row>
    <row r="4" spans="1:27" s="466" customFormat="1" ht="14.1" customHeight="1" x14ac:dyDescent="0.15">
      <c r="A4" s="559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50" t="s">
        <v>4</v>
      </c>
      <c r="J4" s="750"/>
      <c r="K4" s="750"/>
      <c r="L4" s="750"/>
      <c r="M4" s="187" t="s">
        <v>345</v>
      </c>
      <c r="N4" s="749" t="s">
        <v>5</v>
      </c>
      <c r="O4" s="750"/>
      <c r="P4" s="750"/>
      <c r="Q4" s="750"/>
      <c r="R4" s="187" t="s">
        <v>345</v>
      </c>
      <c r="S4" s="749" t="s">
        <v>6</v>
      </c>
      <c r="T4" s="750"/>
      <c r="U4" s="750"/>
      <c r="V4" s="750"/>
      <c r="W4" s="187" t="s">
        <v>345</v>
      </c>
      <c r="X4" s="937"/>
      <c r="Y4" s="937"/>
      <c r="Z4" s="937"/>
      <c r="AA4" s="938"/>
    </row>
    <row r="5" spans="1:27" ht="14.1" customHeight="1" x14ac:dyDescent="0.15">
      <c r="A5" s="467"/>
      <c r="B5" s="623"/>
      <c r="C5" s="560" t="s">
        <v>78</v>
      </c>
      <c r="D5" s="660" t="s">
        <v>460</v>
      </c>
      <c r="E5" s="562">
        <v>3850</v>
      </c>
      <c r="F5" s="32"/>
      <c r="G5" s="470"/>
      <c r="H5" s="22"/>
      <c r="I5" s="624"/>
      <c r="J5" s="566" t="s">
        <v>80</v>
      </c>
      <c r="K5" s="625"/>
      <c r="L5" s="562">
        <v>1200</v>
      </c>
      <c r="M5" s="22"/>
      <c r="N5" s="473"/>
      <c r="O5" s="469"/>
      <c r="P5" s="626"/>
      <c r="Q5" s="33"/>
      <c r="R5" s="22"/>
      <c r="S5" s="473"/>
      <c r="T5" s="566" t="s">
        <v>497</v>
      </c>
      <c r="U5" s="627"/>
      <c r="V5" s="562">
        <v>650</v>
      </c>
      <c r="W5" s="22"/>
      <c r="X5" s="496"/>
      <c r="Y5" s="490"/>
      <c r="Z5" s="491"/>
      <c r="AA5" s="492"/>
    </row>
    <row r="6" spans="1:27" ht="14.1" customHeight="1" x14ac:dyDescent="0.15">
      <c r="A6" s="480"/>
      <c r="B6" s="628"/>
      <c r="C6" s="563" t="s">
        <v>79</v>
      </c>
      <c r="D6" s="564" t="s">
        <v>460</v>
      </c>
      <c r="E6" s="199">
        <v>1300</v>
      </c>
      <c r="F6" s="5"/>
      <c r="G6" s="353"/>
      <c r="H6" s="23"/>
      <c r="I6" s="629"/>
      <c r="J6" s="198" t="s">
        <v>78</v>
      </c>
      <c r="K6" s="630"/>
      <c r="L6" s="199">
        <v>300</v>
      </c>
      <c r="M6" s="23"/>
      <c r="N6" s="482"/>
      <c r="O6" s="488"/>
      <c r="P6" s="631"/>
      <c r="Q6" s="127"/>
      <c r="R6" s="23"/>
      <c r="S6" s="482"/>
      <c r="T6" s="126"/>
      <c r="U6" s="632"/>
      <c r="V6" s="633"/>
      <c r="W6" s="484"/>
      <c r="X6" s="489"/>
      <c r="Y6" s="490"/>
      <c r="Z6" s="491"/>
      <c r="AA6" s="492"/>
    </row>
    <row r="7" spans="1:27" ht="14.1" customHeight="1" x14ac:dyDescent="0.15">
      <c r="A7" s="480"/>
      <c r="B7" s="628"/>
      <c r="C7" s="563" t="s">
        <v>80</v>
      </c>
      <c r="D7" s="564" t="s">
        <v>460</v>
      </c>
      <c r="E7" s="199">
        <v>4000</v>
      </c>
      <c r="F7" s="5"/>
      <c r="G7" s="353"/>
      <c r="H7" s="23"/>
      <c r="I7" s="629"/>
      <c r="J7" s="126"/>
      <c r="K7" s="474"/>
      <c r="L7" s="483"/>
      <c r="M7" s="484"/>
      <c r="N7" s="482"/>
      <c r="O7" s="488"/>
      <c r="P7" s="631"/>
      <c r="Q7" s="483"/>
      <c r="R7" s="484"/>
      <c r="S7" s="482"/>
      <c r="T7" s="126"/>
      <c r="U7" s="474"/>
      <c r="V7" s="483"/>
      <c r="W7" s="484"/>
      <c r="X7" s="489"/>
      <c r="Y7" s="490"/>
      <c r="Z7" s="491"/>
      <c r="AA7" s="492"/>
    </row>
    <row r="8" spans="1:27" ht="14.1" customHeight="1" x14ac:dyDescent="0.15">
      <c r="A8" s="480"/>
      <c r="B8" s="628"/>
      <c r="C8" s="563" t="s">
        <v>81</v>
      </c>
      <c r="D8" s="564" t="s">
        <v>460</v>
      </c>
      <c r="E8" s="199">
        <v>1250</v>
      </c>
      <c r="F8" s="5"/>
      <c r="G8" s="353"/>
      <c r="H8" s="23"/>
      <c r="I8" s="629"/>
      <c r="J8" s="126"/>
      <c r="K8" s="474"/>
      <c r="L8" s="483"/>
      <c r="M8" s="484"/>
      <c r="N8" s="482"/>
      <c r="O8" s="488"/>
      <c r="P8" s="631"/>
      <c r="Q8" s="483"/>
      <c r="R8" s="484"/>
      <c r="S8" s="482"/>
      <c r="T8" s="126"/>
      <c r="U8" s="474"/>
      <c r="V8" s="483"/>
      <c r="W8" s="484"/>
      <c r="X8" s="489"/>
      <c r="Y8" s="490"/>
      <c r="Z8" s="491"/>
      <c r="AA8" s="492"/>
    </row>
    <row r="9" spans="1:27" ht="14.1" customHeight="1" x14ac:dyDescent="0.15">
      <c r="A9" s="480"/>
      <c r="B9" s="628"/>
      <c r="C9" s="563" t="s">
        <v>82</v>
      </c>
      <c r="D9" s="564" t="s">
        <v>460</v>
      </c>
      <c r="E9" s="199">
        <v>1700</v>
      </c>
      <c r="F9" s="5"/>
      <c r="G9" s="353"/>
      <c r="H9" s="23"/>
      <c r="I9" s="629"/>
      <c r="J9" s="126"/>
      <c r="K9" s="474"/>
      <c r="L9" s="483"/>
      <c r="M9" s="484"/>
      <c r="N9" s="482"/>
      <c r="O9" s="488"/>
      <c r="P9" s="631"/>
      <c r="Q9" s="483"/>
      <c r="R9" s="484"/>
      <c r="S9" s="482"/>
      <c r="T9" s="126"/>
      <c r="U9" s="474"/>
      <c r="V9" s="127"/>
      <c r="W9" s="484"/>
      <c r="X9" s="489"/>
      <c r="Y9" s="490"/>
      <c r="Z9" s="491"/>
      <c r="AA9" s="492"/>
    </row>
    <row r="10" spans="1:27" ht="14.1" customHeight="1" x14ac:dyDescent="0.15">
      <c r="A10" s="480"/>
      <c r="B10" s="628"/>
      <c r="C10" s="563" t="s">
        <v>347</v>
      </c>
      <c r="D10" s="661" t="s">
        <v>460</v>
      </c>
      <c r="E10" s="199">
        <v>1600</v>
      </c>
      <c r="F10" s="5"/>
      <c r="G10" s="353"/>
      <c r="H10" s="23"/>
      <c r="I10" s="629"/>
      <c r="J10" s="126"/>
      <c r="K10" s="474"/>
      <c r="L10" s="483"/>
      <c r="M10" s="484"/>
      <c r="N10" s="482"/>
      <c r="O10" s="488"/>
      <c r="P10" s="631"/>
      <c r="Q10" s="483"/>
      <c r="R10" s="484"/>
      <c r="S10" s="482"/>
      <c r="T10" s="126"/>
      <c r="U10" s="474"/>
      <c r="V10" s="483"/>
      <c r="W10" s="484"/>
      <c r="X10" s="489"/>
      <c r="Y10" s="490"/>
      <c r="Z10" s="491"/>
      <c r="AA10" s="492"/>
    </row>
    <row r="11" spans="1:27" ht="14.1" customHeight="1" x14ac:dyDescent="0.15">
      <c r="A11" s="480"/>
      <c r="B11" s="628"/>
      <c r="D11" s="739"/>
      <c r="F11" s="5"/>
      <c r="G11" s="353"/>
      <c r="H11" s="23"/>
      <c r="I11" s="629"/>
      <c r="J11" s="126"/>
      <c r="K11" s="474"/>
      <c r="L11" s="483"/>
      <c r="M11" s="484"/>
      <c r="N11" s="482"/>
      <c r="O11" s="488"/>
      <c r="P11" s="631"/>
      <c r="Q11" s="483"/>
      <c r="R11" s="484"/>
      <c r="S11" s="482"/>
      <c r="T11" s="126"/>
      <c r="U11" s="474"/>
      <c r="V11" s="483"/>
      <c r="W11" s="484"/>
      <c r="X11" s="493"/>
      <c r="Y11" s="494"/>
      <c r="Z11" s="491"/>
      <c r="AA11" s="492"/>
    </row>
    <row r="12" spans="1:27" ht="14.1" customHeight="1" x14ac:dyDescent="0.15">
      <c r="A12" s="480"/>
      <c r="B12" s="628"/>
      <c r="C12" s="488"/>
      <c r="D12" s="634"/>
      <c r="E12" s="127"/>
      <c r="F12" s="5"/>
      <c r="G12" s="353"/>
      <c r="H12" s="23"/>
      <c r="I12" s="629"/>
      <c r="J12" s="126"/>
      <c r="K12" s="474"/>
      <c r="L12" s="483"/>
      <c r="M12" s="484"/>
      <c r="N12" s="482"/>
      <c r="O12" s="488"/>
      <c r="P12" s="631"/>
      <c r="Q12" s="483"/>
      <c r="R12" s="484"/>
      <c r="S12" s="482"/>
      <c r="T12" s="126"/>
      <c r="U12" s="474"/>
      <c r="V12" s="483"/>
      <c r="W12" s="484"/>
      <c r="X12" s="493"/>
      <c r="Y12" s="494"/>
      <c r="Z12" s="491"/>
      <c r="AA12" s="492"/>
    </row>
    <row r="13" spans="1:27" ht="14.1" customHeight="1" x14ac:dyDescent="0.15">
      <c r="A13" s="480"/>
      <c r="B13" s="628"/>
      <c r="C13" s="488"/>
      <c r="D13" s="495"/>
      <c r="E13" s="127"/>
      <c r="F13" s="5"/>
      <c r="G13" s="353"/>
      <c r="H13" s="23"/>
      <c r="I13" s="629"/>
      <c r="J13" s="126"/>
      <c r="K13" s="474"/>
      <c r="L13" s="483"/>
      <c r="M13" s="484"/>
      <c r="N13" s="482"/>
      <c r="O13" s="126"/>
      <c r="P13" s="474"/>
      <c r="Q13" s="483"/>
      <c r="R13" s="484"/>
      <c r="S13" s="482"/>
      <c r="T13" s="126"/>
      <c r="U13" s="474"/>
      <c r="V13" s="483"/>
      <c r="W13" s="484"/>
      <c r="X13" s="493"/>
      <c r="Y13" s="494"/>
      <c r="Z13" s="491"/>
      <c r="AA13" s="492"/>
    </row>
    <row r="14" spans="1:27" ht="14.1" customHeight="1" x14ac:dyDescent="0.15">
      <c r="A14" s="480"/>
      <c r="B14" s="628"/>
      <c r="C14" s="488"/>
      <c r="D14" s="495"/>
      <c r="E14" s="127"/>
      <c r="F14" s="5"/>
      <c r="G14" s="353"/>
      <c r="H14" s="23"/>
      <c r="I14" s="629"/>
      <c r="J14" s="126"/>
      <c r="K14" s="474"/>
      <c r="L14" s="483"/>
      <c r="M14" s="484"/>
      <c r="N14" s="482"/>
      <c r="O14" s="126"/>
      <c r="P14" s="474"/>
      <c r="Q14" s="483"/>
      <c r="R14" s="484"/>
      <c r="S14" s="482"/>
      <c r="T14" s="126"/>
      <c r="U14" s="474"/>
      <c r="V14" s="483"/>
      <c r="W14" s="484"/>
      <c r="X14" s="493"/>
      <c r="Y14" s="494"/>
      <c r="Z14" s="491"/>
      <c r="AA14" s="492"/>
    </row>
    <row r="15" spans="1:27" ht="14.1" customHeight="1" x14ac:dyDescent="0.15">
      <c r="A15" s="480"/>
      <c r="B15" s="628"/>
      <c r="C15" s="488"/>
      <c r="D15" s="474"/>
      <c r="E15" s="127"/>
      <c r="F15" s="5"/>
      <c r="G15" s="353"/>
      <c r="H15" s="23"/>
      <c r="I15" s="629"/>
      <c r="J15" s="126"/>
      <c r="K15" s="474"/>
      <c r="L15" s="483"/>
      <c r="M15" s="484"/>
      <c r="N15" s="482"/>
      <c r="O15" s="126"/>
      <c r="P15" s="474"/>
      <c r="Q15" s="483"/>
      <c r="R15" s="484"/>
      <c r="S15" s="482"/>
      <c r="T15" s="126"/>
      <c r="U15" s="474"/>
      <c r="V15" s="483"/>
      <c r="W15" s="484"/>
      <c r="X15" s="496"/>
      <c r="Y15" s="490"/>
      <c r="Z15" s="491"/>
      <c r="AA15" s="492"/>
    </row>
    <row r="16" spans="1:27" ht="14.1" customHeight="1" x14ac:dyDescent="0.15">
      <c r="A16" s="480"/>
      <c r="B16" s="628"/>
      <c r="C16" s="488"/>
      <c r="D16" s="474"/>
      <c r="E16" s="127"/>
      <c r="F16" s="5"/>
      <c r="G16" s="353"/>
      <c r="H16" s="23"/>
      <c r="I16" s="629"/>
      <c r="J16" s="126"/>
      <c r="K16" s="474"/>
      <c r="L16" s="483"/>
      <c r="M16" s="484"/>
      <c r="N16" s="482"/>
      <c r="O16" s="126"/>
      <c r="P16" s="474"/>
      <c r="Q16" s="483"/>
      <c r="R16" s="484"/>
      <c r="S16" s="482"/>
      <c r="T16" s="126"/>
      <c r="U16" s="474"/>
      <c r="V16" s="483"/>
      <c r="W16" s="484"/>
      <c r="X16" s="489"/>
      <c r="Y16" s="490"/>
      <c r="Z16" s="491"/>
      <c r="AA16" s="492"/>
    </row>
    <row r="17" spans="1:27" ht="14.1" customHeight="1" x14ac:dyDescent="0.15">
      <c r="A17" s="503"/>
      <c r="B17" s="635"/>
      <c r="C17" s="505"/>
      <c r="D17" s="499"/>
      <c r="E17" s="506"/>
      <c r="F17" s="636"/>
      <c r="G17" s="508"/>
      <c r="H17" s="509"/>
      <c r="I17" s="637"/>
      <c r="J17" s="498"/>
      <c r="K17" s="499"/>
      <c r="L17" s="511"/>
      <c r="M17" s="512"/>
      <c r="N17" s="513"/>
      <c r="O17" s="498"/>
      <c r="P17" s="499"/>
      <c r="Q17" s="511"/>
      <c r="R17" s="512"/>
      <c r="S17" s="513"/>
      <c r="T17" s="498"/>
      <c r="U17" s="499"/>
      <c r="V17" s="511"/>
      <c r="W17" s="512"/>
      <c r="X17" s="489"/>
      <c r="Y17" s="490"/>
      <c r="Z17" s="491"/>
      <c r="AA17" s="492"/>
    </row>
    <row r="18" spans="1:27" s="525" customFormat="1" ht="14.1" customHeight="1" x14ac:dyDescent="0.15">
      <c r="A18" s="514"/>
      <c r="B18" s="514"/>
      <c r="C18" s="574" t="str">
        <f>CONCATENATE(FIXED(COUNTA(C5:C15),0,0),"　店")</f>
        <v>6　店</v>
      </c>
      <c r="D18" s="517"/>
      <c r="E18" s="575">
        <f>SUM(E5:E17)</f>
        <v>13700</v>
      </c>
      <c r="F18" s="85">
        <f>SUM(F5:F17)</f>
        <v>0</v>
      </c>
      <c r="G18" s="519"/>
      <c r="H18" s="520"/>
      <c r="I18" s="638"/>
      <c r="J18" s="574" t="str">
        <f>CONCATENATE(FIXED(COUNTA(J5:J17),0,0),"　店")</f>
        <v>2　店</v>
      </c>
      <c r="K18" s="517"/>
      <c r="L18" s="575">
        <f>SUM(L5:L17)</f>
        <v>1500</v>
      </c>
      <c r="M18" s="576">
        <f>SUM(M5:M17)</f>
        <v>0</v>
      </c>
      <c r="N18" s="521"/>
      <c r="O18" s="516"/>
      <c r="P18" s="517"/>
      <c r="Q18" s="575">
        <f>SUM(Q5:Q17)</f>
        <v>0</v>
      </c>
      <c r="R18" s="576">
        <f>SUM(R5:R17)</f>
        <v>0</v>
      </c>
      <c r="S18" s="521"/>
      <c r="T18" s="574" t="str">
        <f>CONCATENATE(FIXED(COUNTA(T5:T17),0,0),"　店")</f>
        <v>1　店</v>
      </c>
      <c r="U18" s="517"/>
      <c r="V18" s="575">
        <f>SUM(V5:V17)</f>
        <v>650</v>
      </c>
      <c r="W18" s="576">
        <f>SUM(W5:W17)</f>
        <v>0</v>
      </c>
      <c r="X18" s="522"/>
      <c r="Y18" s="522"/>
      <c r="Z18" s="523"/>
      <c r="AA18" s="524"/>
    </row>
    <row r="19" spans="1:27" ht="24" customHeight="1" x14ac:dyDescent="0.15">
      <c r="C19" s="974" t="s">
        <v>423</v>
      </c>
      <c r="D19" s="974"/>
      <c r="E19" s="974"/>
      <c r="F19" s="461"/>
      <c r="G19" s="639"/>
      <c r="H19" s="640"/>
      <c r="J19" s="464"/>
      <c r="K19" s="557" t="s">
        <v>3</v>
      </c>
      <c r="L19" s="950">
        <f>E35+G35+L35+Q35+V35</f>
        <v>18450</v>
      </c>
      <c r="M19" s="950"/>
      <c r="N19" s="464"/>
      <c r="O19" s="558" t="s">
        <v>0</v>
      </c>
    </row>
    <row r="20" spans="1:27" s="466" customFormat="1" ht="14.1" customHeight="1" x14ac:dyDescent="0.15">
      <c r="A20" s="559" t="s">
        <v>2</v>
      </c>
      <c r="B20" s="749" t="s">
        <v>1</v>
      </c>
      <c r="C20" s="750"/>
      <c r="D20" s="750"/>
      <c r="E20" s="750"/>
      <c r="F20" s="187" t="s">
        <v>345</v>
      </c>
      <c r="G20" s="98"/>
      <c r="H20" s="99"/>
      <c r="I20" s="750" t="s">
        <v>4</v>
      </c>
      <c r="J20" s="750"/>
      <c r="K20" s="750"/>
      <c r="L20" s="750"/>
      <c r="M20" s="187" t="s">
        <v>345</v>
      </c>
      <c r="N20" s="749" t="s">
        <v>5</v>
      </c>
      <c r="O20" s="750"/>
      <c r="P20" s="750"/>
      <c r="Q20" s="750"/>
      <c r="R20" s="187" t="s">
        <v>345</v>
      </c>
      <c r="S20" s="749" t="s">
        <v>6</v>
      </c>
      <c r="T20" s="750"/>
      <c r="U20" s="750"/>
      <c r="V20" s="750"/>
      <c r="W20" s="187" t="s">
        <v>345</v>
      </c>
      <c r="X20" s="937"/>
      <c r="Y20" s="937"/>
      <c r="Z20" s="937"/>
      <c r="AA20" s="938"/>
    </row>
    <row r="21" spans="1:27" ht="13.5" customHeight="1" x14ac:dyDescent="0.15">
      <c r="A21" s="467"/>
      <c r="B21" s="641"/>
      <c r="C21" s="563" t="s">
        <v>252</v>
      </c>
      <c r="D21" s="662" t="s">
        <v>486</v>
      </c>
      <c r="E21" s="199">
        <v>2050</v>
      </c>
      <c r="F21" s="32"/>
      <c r="G21" s="470"/>
      <c r="H21" s="22"/>
      <c r="I21" s="624"/>
      <c r="J21" s="566" t="s">
        <v>396</v>
      </c>
      <c r="K21" s="625"/>
      <c r="L21" s="562">
        <v>750</v>
      </c>
      <c r="M21" s="22"/>
      <c r="N21" s="473"/>
      <c r="O21" s="566" t="s">
        <v>378</v>
      </c>
      <c r="P21" s="626"/>
      <c r="Q21" s="562">
        <v>100</v>
      </c>
      <c r="R21" s="22"/>
      <c r="S21" s="473"/>
      <c r="T21" s="566" t="s">
        <v>84</v>
      </c>
      <c r="U21" s="627"/>
      <c r="V21" s="562">
        <v>200</v>
      </c>
      <c r="W21" s="33"/>
      <c r="X21" s="967"/>
      <c r="Y21" s="968"/>
      <c r="Z21" s="968"/>
      <c r="AA21" s="969"/>
    </row>
    <row r="22" spans="1:27" x14ac:dyDescent="0.15">
      <c r="A22" s="642"/>
      <c r="B22" s="628"/>
      <c r="C22" s="563" t="s">
        <v>83</v>
      </c>
      <c r="D22" s="564" t="s">
        <v>460</v>
      </c>
      <c r="E22" s="199">
        <v>1850</v>
      </c>
      <c r="F22" s="5"/>
      <c r="G22" s="353"/>
      <c r="H22" s="23"/>
      <c r="I22" s="629"/>
      <c r="J22" s="198" t="s">
        <v>87</v>
      </c>
      <c r="K22" s="630"/>
      <c r="L22" s="663">
        <v>350</v>
      </c>
      <c r="M22" s="23"/>
      <c r="N22" s="482"/>
      <c r="O22" s="126"/>
      <c r="P22" s="643"/>
      <c r="Q22" s="127"/>
      <c r="R22" s="23"/>
      <c r="S22" s="482"/>
      <c r="T22" s="198" t="s">
        <v>344</v>
      </c>
      <c r="U22" s="632"/>
      <c r="V22" s="663">
        <v>350</v>
      </c>
      <c r="W22" s="34"/>
      <c r="X22" s="970"/>
      <c r="Y22" s="971"/>
      <c r="Z22" s="971"/>
      <c r="AA22" s="972"/>
    </row>
    <row r="23" spans="1:27" x14ac:dyDescent="0.15">
      <c r="A23" s="642"/>
      <c r="B23" s="628"/>
      <c r="C23" s="563" t="s">
        <v>253</v>
      </c>
      <c r="D23" s="564" t="s">
        <v>460</v>
      </c>
      <c r="E23" s="199">
        <v>1100</v>
      </c>
      <c r="F23" s="5"/>
      <c r="G23" s="353"/>
      <c r="H23" s="23"/>
      <c r="I23" s="629"/>
      <c r="J23" s="198" t="s">
        <v>176</v>
      </c>
      <c r="K23" s="644"/>
      <c r="L23" s="663">
        <v>700</v>
      </c>
      <c r="M23" s="23"/>
      <c r="N23" s="482"/>
      <c r="O23" s="645"/>
      <c r="P23" s="646"/>
      <c r="Q23" s="34"/>
      <c r="R23" s="23"/>
      <c r="S23" s="482"/>
      <c r="T23" s="198" t="s">
        <v>255</v>
      </c>
      <c r="U23" s="632"/>
      <c r="V23" s="663">
        <v>450</v>
      </c>
      <c r="W23" s="35"/>
      <c r="X23" s="970"/>
      <c r="Y23" s="971"/>
      <c r="Z23" s="971"/>
      <c r="AA23" s="972"/>
    </row>
    <row r="24" spans="1:27" x14ac:dyDescent="0.15">
      <c r="A24" s="642"/>
      <c r="B24" s="628"/>
      <c r="C24" s="563" t="s">
        <v>85</v>
      </c>
      <c r="D24" s="564" t="s">
        <v>460</v>
      </c>
      <c r="E24" s="199">
        <v>1350</v>
      </c>
      <c r="F24" s="5"/>
      <c r="G24" s="353"/>
      <c r="H24" s="23"/>
      <c r="I24" s="629"/>
      <c r="J24" s="126"/>
      <c r="K24" s="644"/>
      <c r="L24" s="34"/>
      <c r="M24" s="23"/>
      <c r="N24" s="482"/>
      <c r="O24" s="126"/>
      <c r="P24" s="646"/>
      <c r="Q24" s="34"/>
      <c r="R24" s="23"/>
      <c r="S24" s="482"/>
      <c r="T24" s="198" t="s">
        <v>205</v>
      </c>
      <c r="U24" s="632"/>
      <c r="V24" s="663">
        <v>350</v>
      </c>
      <c r="W24" s="35"/>
      <c r="X24" s="970"/>
      <c r="Y24" s="971"/>
      <c r="Z24" s="971"/>
      <c r="AA24" s="972"/>
    </row>
    <row r="25" spans="1:27" x14ac:dyDescent="0.15">
      <c r="A25" s="480"/>
      <c r="B25" s="628"/>
      <c r="C25" s="563" t="s">
        <v>402</v>
      </c>
      <c r="D25" s="564" t="s">
        <v>460</v>
      </c>
      <c r="E25" s="199">
        <v>2700</v>
      </c>
      <c r="F25" s="5"/>
      <c r="G25" s="353"/>
      <c r="H25" s="23"/>
      <c r="I25" s="629"/>
      <c r="J25" s="126"/>
      <c r="K25" s="644"/>
      <c r="L25" s="34"/>
      <c r="M25" s="23"/>
      <c r="N25" s="482"/>
      <c r="O25" s="126"/>
      <c r="P25" s="646"/>
      <c r="Q25" s="34"/>
      <c r="R25" s="23"/>
      <c r="S25" s="482"/>
      <c r="T25" s="126"/>
      <c r="U25" s="632"/>
      <c r="V25" s="34"/>
      <c r="W25" s="23"/>
      <c r="X25" s="647"/>
      <c r="Y25" s="647"/>
      <c r="Z25" s="647"/>
      <c r="AA25" s="648"/>
    </row>
    <row r="26" spans="1:27" x14ac:dyDescent="0.15">
      <c r="A26" s="480"/>
      <c r="B26" s="628"/>
      <c r="C26" s="563" t="s">
        <v>86</v>
      </c>
      <c r="D26" s="564" t="s">
        <v>460</v>
      </c>
      <c r="E26" s="199">
        <v>1350</v>
      </c>
      <c r="F26" s="5"/>
      <c r="G26" s="353"/>
      <c r="H26" s="23"/>
      <c r="I26" s="629"/>
      <c r="J26" s="126"/>
      <c r="K26" s="474"/>
      <c r="L26" s="127"/>
      <c r="M26" s="23"/>
      <c r="N26" s="482"/>
      <c r="O26" s="488"/>
      <c r="P26" s="474"/>
      <c r="Q26" s="483"/>
      <c r="R26" s="484"/>
      <c r="S26" s="482"/>
      <c r="T26" s="126"/>
      <c r="U26" s="474"/>
      <c r="V26" s="483"/>
      <c r="W26" s="484"/>
      <c r="X26" s="649"/>
      <c r="Y26" s="649"/>
      <c r="Z26" s="649"/>
      <c r="AA26" s="650"/>
    </row>
    <row r="27" spans="1:27" x14ac:dyDescent="0.15">
      <c r="A27" s="480"/>
      <c r="B27" s="628"/>
      <c r="C27" s="198" t="s">
        <v>87</v>
      </c>
      <c r="D27" s="564" t="s">
        <v>460</v>
      </c>
      <c r="E27" s="199">
        <v>850</v>
      </c>
      <c r="F27" s="5"/>
      <c r="G27" s="353"/>
      <c r="H27" s="23"/>
      <c r="I27" s="629"/>
      <c r="J27" s="126"/>
      <c r="K27" s="474"/>
      <c r="L27" s="127"/>
      <c r="M27" s="23"/>
      <c r="N27" s="482"/>
      <c r="O27" s="488"/>
      <c r="P27" s="474"/>
      <c r="Q27" s="483"/>
      <c r="R27" s="484"/>
      <c r="S27" s="482"/>
      <c r="T27" s="126"/>
      <c r="U27" s="474"/>
      <c r="V27" s="483"/>
      <c r="W27" s="484"/>
      <c r="X27" s="649"/>
      <c r="Y27" s="649"/>
      <c r="Z27" s="649"/>
      <c r="AA27" s="650"/>
    </row>
    <row r="28" spans="1:27" x14ac:dyDescent="0.15">
      <c r="A28" s="480"/>
      <c r="B28" s="628"/>
      <c r="C28" s="563" t="s">
        <v>88</v>
      </c>
      <c r="D28" s="564" t="s">
        <v>460</v>
      </c>
      <c r="E28" s="199">
        <v>3950</v>
      </c>
      <c r="F28" s="5"/>
      <c r="G28" s="353"/>
      <c r="H28" s="23"/>
      <c r="I28" s="629"/>
      <c r="J28" s="126"/>
      <c r="K28" s="474"/>
      <c r="L28" s="127"/>
      <c r="M28" s="23"/>
      <c r="N28" s="482"/>
      <c r="O28" s="126"/>
      <c r="P28" s="474"/>
      <c r="Q28" s="483"/>
      <c r="R28" s="484"/>
      <c r="S28" s="482"/>
      <c r="T28" s="126"/>
      <c r="U28" s="474"/>
      <c r="V28" s="483"/>
      <c r="W28" s="484"/>
      <c r="X28" s="649"/>
      <c r="Y28" s="649"/>
      <c r="Z28" s="649"/>
      <c r="AA28" s="650"/>
    </row>
    <row r="29" spans="1:27" x14ac:dyDescent="0.15">
      <c r="A29" s="480"/>
      <c r="B29" s="628"/>
      <c r="D29" s="739"/>
      <c r="F29" s="5"/>
      <c r="G29" s="353"/>
      <c r="H29" s="23"/>
      <c r="I29" s="629"/>
      <c r="J29" s="126"/>
      <c r="K29" s="474"/>
      <c r="L29" s="127"/>
      <c r="M29" s="23"/>
      <c r="N29" s="482"/>
      <c r="O29" s="126"/>
      <c r="P29" s="474"/>
      <c r="Q29" s="483"/>
      <c r="R29" s="484"/>
      <c r="S29" s="482"/>
      <c r="T29" s="126"/>
      <c r="U29" s="474"/>
      <c r="V29" s="483"/>
      <c r="W29" s="484"/>
      <c r="X29" s="651"/>
      <c r="Y29" s="651"/>
      <c r="Z29" s="651"/>
      <c r="AA29" s="652"/>
    </row>
    <row r="30" spans="1:27" x14ac:dyDescent="0.15">
      <c r="A30" s="653"/>
      <c r="B30" s="628"/>
      <c r="C30" s="488"/>
      <c r="D30" s="474"/>
      <c r="E30" s="127"/>
      <c r="F30" s="5"/>
      <c r="G30" s="353"/>
      <c r="H30" s="23"/>
      <c r="I30" s="629"/>
      <c r="J30" s="126"/>
      <c r="K30" s="474"/>
      <c r="L30" s="127"/>
      <c r="M30" s="23"/>
      <c r="N30" s="482"/>
      <c r="O30" s="126"/>
      <c r="P30" s="474"/>
      <c r="Q30" s="483"/>
      <c r="R30" s="484"/>
      <c r="S30" s="482"/>
      <c r="T30" s="126"/>
      <c r="U30" s="474"/>
      <c r="V30" s="483"/>
      <c r="W30" s="484"/>
      <c r="X30" s="654"/>
      <c r="Y30" s="655"/>
      <c r="Z30" s="655"/>
      <c r="AA30" s="656"/>
    </row>
    <row r="31" spans="1:27" x14ac:dyDescent="0.15">
      <c r="A31" s="480"/>
      <c r="B31" s="628"/>
      <c r="C31" s="488"/>
      <c r="D31" s="474"/>
      <c r="E31" s="127"/>
      <c r="F31" s="5"/>
      <c r="G31" s="353"/>
      <c r="H31" s="23"/>
      <c r="I31" s="629"/>
      <c r="J31" s="126"/>
      <c r="K31" s="474"/>
      <c r="L31" s="127"/>
      <c r="M31" s="23"/>
      <c r="N31" s="482"/>
      <c r="O31" s="126"/>
      <c r="P31" s="474"/>
      <c r="Q31" s="483"/>
      <c r="R31" s="484"/>
      <c r="S31" s="482"/>
      <c r="T31" s="126"/>
      <c r="U31" s="474"/>
      <c r="V31" s="483"/>
      <c r="W31" s="484"/>
      <c r="X31" s="655"/>
      <c r="Y31" s="655"/>
      <c r="Z31" s="655"/>
      <c r="AA31" s="656"/>
    </row>
    <row r="32" spans="1:27" x14ac:dyDescent="0.15">
      <c r="A32" s="480"/>
      <c r="B32" s="628"/>
      <c r="C32" s="488"/>
      <c r="D32" s="474"/>
      <c r="E32" s="127"/>
      <c r="F32" s="5"/>
      <c r="G32" s="353"/>
      <c r="H32" s="23"/>
      <c r="I32" s="629"/>
      <c r="J32" s="126"/>
      <c r="K32" s="474"/>
      <c r="L32" s="127"/>
      <c r="M32" s="23"/>
      <c r="N32" s="482"/>
      <c r="O32" s="126"/>
      <c r="P32" s="474"/>
      <c r="Q32" s="483"/>
      <c r="R32" s="484"/>
      <c r="S32" s="482"/>
      <c r="T32" s="126"/>
      <c r="U32" s="474"/>
      <c r="V32" s="483"/>
      <c r="W32" s="484"/>
      <c r="X32" s="489"/>
      <c r="Y32" s="490"/>
      <c r="Z32" s="491"/>
      <c r="AA32" s="492"/>
    </row>
    <row r="33" spans="1:27" x14ac:dyDescent="0.15">
      <c r="A33" s="480"/>
      <c r="B33" s="628"/>
      <c r="C33" s="488"/>
      <c r="D33" s="474"/>
      <c r="E33" s="127"/>
      <c r="F33" s="5"/>
      <c r="G33" s="353"/>
      <c r="H33" s="23"/>
      <c r="I33" s="629"/>
      <c r="J33" s="126"/>
      <c r="K33" s="474"/>
      <c r="L33" s="127"/>
      <c r="M33" s="23"/>
      <c r="N33" s="482"/>
      <c r="O33" s="126"/>
      <c r="P33" s="474"/>
      <c r="Q33" s="483"/>
      <c r="R33" s="484"/>
      <c r="S33" s="482"/>
      <c r="T33" s="126"/>
      <c r="U33" s="474"/>
      <c r="V33" s="483"/>
      <c r="W33" s="484"/>
      <c r="X33" s="489"/>
      <c r="Y33" s="490"/>
      <c r="Z33" s="491"/>
      <c r="AA33" s="492"/>
    </row>
    <row r="34" spans="1:27" x14ac:dyDescent="0.15">
      <c r="A34" s="503"/>
      <c r="B34" s="635"/>
      <c r="C34" s="505"/>
      <c r="D34" s="499"/>
      <c r="E34" s="506"/>
      <c r="F34" s="636"/>
      <c r="G34" s="508"/>
      <c r="H34" s="509"/>
      <c r="I34" s="637"/>
      <c r="J34" s="498"/>
      <c r="K34" s="499"/>
      <c r="L34" s="506"/>
      <c r="M34" s="509"/>
      <c r="N34" s="513"/>
      <c r="O34" s="498"/>
      <c r="P34" s="499"/>
      <c r="Q34" s="511"/>
      <c r="R34" s="512"/>
      <c r="S34" s="513"/>
      <c r="T34" s="498"/>
      <c r="U34" s="499"/>
      <c r="V34" s="511"/>
      <c r="W34" s="512"/>
      <c r="X34" s="489"/>
      <c r="Y34" s="490"/>
      <c r="Z34" s="491"/>
      <c r="AA34" s="492"/>
    </row>
    <row r="35" spans="1:27" x14ac:dyDescent="0.15">
      <c r="A35" s="514"/>
      <c r="B35" s="514"/>
      <c r="C35" s="574" t="str">
        <f>CONCATENATE(FIXED(COUNTA(C21:C28),0,0),"　店")</f>
        <v>8　店</v>
      </c>
      <c r="D35" s="517"/>
      <c r="E35" s="575">
        <f>SUM(E21:E34)</f>
        <v>15200</v>
      </c>
      <c r="F35" s="85">
        <f>SUM(F21:F34)</f>
        <v>0</v>
      </c>
      <c r="G35" s="664">
        <f>SUM(G21:G34)</f>
        <v>0</v>
      </c>
      <c r="H35" s="576">
        <f>SUM(H21:H34)</f>
        <v>0</v>
      </c>
      <c r="I35" s="638"/>
      <c r="J35" s="574" t="str">
        <f>CONCATENATE(FIXED(COUNTA(J21:J34),0,0),"　店")</f>
        <v>3　店</v>
      </c>
      <c r="K35" s="517"/>
      <c r="L35" s="575">
        <f>SUM(L21:L34)</f>
        <v>1800</v>
      </c>
      <c r="M35" s="576">
        <f>SUM(M21:M34)</f>
        <v>0</v>
      </c>
      <c r="N35" s="521"/>
      <c r="O35" s="574" t="str">
        <f>CONCATENATE(FIXED(COUNTA(O21:O34),0,0),"　店")</f>
        <v>1　店</v>
      </c>
      <c r="P35" s="517"/>
      <c r="Q35" s="575">
        <f>SUM(Q21:Q34)</f>
        <v>100</v>
      </c>
      <c r="R35" s="576">
        <f>SUM(R21:R34)</f>
        <v>0</v>
      </c>
      <c r="S35" s="521"/>
      <c r="T35" s="574" t="str">
        <f>CONCATENATE(FIXED(COUNTA(T21:T34),0,0),"　店")</f>
        <v>4　店</v>
      </c>
      <c r="U35" s="517"/>
      <c r="V35" s="575">
        <f>SUM(V21:V34)</f>
        <v>1350</v>
      </c>
      <c r="W35" s="576">
        <f>SUM(W21:W34)</f>
        <v>0</v>
      </c>
      <c r="X35" s="544"/>
      <c r="Y35" s="544"/>
      <c r="Z35" s="544"/>
      <c r="AA35" s="545"/>
    </row>
    <row r="36" spans="1:27" x14ac:dyDescent="0.15">
      <c r="A36" s="67" t="str">
        <f>表紙!$A$34</f>
        <v>令和7年（6月１日以降）</v>
      </c>
      <c r="X36" s="657"/>
      <c r="Y36" s="657"/>
      <c r="Z36" s="936">
        <f>SUM(表紙!A34)</f>
        <v>0</v>
      </c>
      <c r="AA36" s="936"/>
    </row>
  </sheetData>
  <sheetProtection algorithmName="SHA-512" hashValue="fAZ8E5IQiyHZO7vPFrdaWmS1DcCOgPNH5RaWvepdOghjldXwCT1go2DMIAbIhclQU0ShsdwVeOJ6aMW6M6Kr0A==" saltValue="dO1q4ySOrbs0WFlvkLqtsA==" spinCount="100000" sheet="1" formatCells="0"/>
  <mergeCells count="22">
    <mergeCell ref="T1:X1"/>
    <mergeCell ref="S20:V20"/>
    <mergeCell ref="B4:E4"/>
    <mergeCell ref="X20:AA20"/>
    <mergeCell ref="N20:Q20"/>
    <mergeCell ref="I20:L20"/>
    <mergeCell ref="B1:H2"/>
    <mergeCell ref="K1:Q1"/>
    <mergeCell ref="B20:E20"/>
    <mergeCell ref="L19:M19"/>
    <mergeCell ref="C3:E3"/>
    <mergeCell ref="L3:M3"/>
    <mergeCell ref="Y2:AA2"/>
    <mergeCell ref="X4:AA4"/>
    <mergeCell ref="N4:Q4"/>
    <mergeCell ref="T2:W2"/>
    <mergeCell ref="Z36:AA36"/>
    <mergeCell ref="X21:AA24"/>
    <mergeCell ref="K2:Q2"/>
    <mergeCell ref="S4:V4"/>
    <mergeCell ref="C19:E19"/>
    <mergeCell ref="I4:L4"/>
  </mergeCells>
  <phoneticPr fontId="2"/>
  <dataValidations count="3">
    <dataValidation type="whole" operator="lessThanOrEqual" allowBlank="1" showInputMessage="1" showErrorMessage="1" sqref="M5:M17 H5:H17 W5:W17 R5:R17 W25:W34 R21:R34 M21:M34 H21:H34 F5:F17" xr:uid="{00000000-0002-0000-0B00-000000000000}">
      <formula1>E5</formula1>
    </dataValidation>
    <dataValidation allowBlank="1" showInputMessage="1" sqref="Y1 B1 A1:A2 I1:K2 R1:R2" xr:uid="{00000000-0002-0000-0B00-000001000000}"/>
    <dataValidation type="whole" operator="lessThanOrEqual" allowBlank="1" showInputMessage="1" showErrorMessage="1" sqref="F21:F34" xr:uid="{00000000-0002-0000-0B00-000002000000}">
      <formula1>#REF!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A36"/>
  <sheetViews>
    <sheetView showZeros="0" view="pageBreakPreview" zoomScaleNormal="100" zoomScaleSheetLayoutView="100" workbookViewId="0">
      <pane ySplit="2" topLeftCell="A3" activePane="bottomLeft" state="frozen"/>
      <selection activeCell="A35" sqref="A35"/>
      <selection pane="bottomLeft" activeCell="M26" sqref="M26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2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194</v>
      </c>
      <c r="B1" s="918"/>
      <c r="C1" s="918"/>
      <c r="D1" s="918"/>
      <c r="E1" s="918"/>
      <c r="F1" s="918"/>
      <c r="G1" s="918"/>
      <c r="H1" s="919"/>
      <c r="I1" s="180" t="s">
        <v>195</v>
      </c>
      <c r="J1" s="181" t="s">
        <v>195</v>
      </c>
      <c r="K1" s="844"/>
      <c r="L1" s="844"/>
      <c r="M1" s="844"/>
      <c r="N1" s="844"/>
      <c r="O1" s="844"/>
      <c r="P1" s="844"/>
      <c r="Q1" s="844"/>
      <c r="R1" s="180" t="s">
        <v>276</v>
      </c>
      <c r="S1" s="87"/>
      <c r="T1" s="844"/>
      <c r="U1" s="844"/>
      <c r="V1" s="844"/>
      <c r="W1" s="844"/>
      <c r="X1" s="922"/>
      <c r="Y1" s="327" t="s">
        <v>7</v>
      </c>
      <c r="Z1" s="88"/>
      <c r="AA1" s="89"/>
    </row>
    <row r="2" spans="1:27" ht="30" customHeight="1" x14ac:dyDescent="0.2">
      <c r="A2" s="90"/>
      <c r="B2" s="920"/>
      <c r="C2" s="920"/>
      <c r="D2" s="920"/>
      <c r="E2" s="920"/>
      <c r="F2" s="920"/>
      <c r="G2" s="920"/>
      <c r="H2" s="921"/>
      <c r="I2" s="180" t="s">
        <v>196</v>
      </c>
      <c r="J2" s="181" t="s">
        <v>196</v>
      </c>
      <c r="K2" s="844"/>
      <c r="L2" s="844"/>
      <c r="M2" s="844"/>
      <c r="N2" s="844"/>
      <c r="O2" s="844"/>
      <c r="P2" s="844"/>
      <c r="Q2" s="844"/>
      <c r="R2" s="180" t="s">
        <v>197</v>
      </c>
      <c r="S2" s="91"/>
      <c r="T2" s="931">
        <f>F18+H18+M18+R18+W18+F35+H35+M35+R35+W35</f>
        <v>0</v>
      </c>
      <c r="U2" s="931"/>
      <c r="V2" s="931"/>
      <c r="W2" s="931"/>
      <c r="X2" s="233" t="s">
        <v>0</v>
      </c>
      <c r="Y2" s="765"/>
      <c r="Z2" s="766"/>
      <c r="AA2" s="767"/>
    </row>
    <row r="3" spans="1:27" ht="24" customHeight="1" x14ac:dyDescent="0.15">
      <c r="C3" s="183" t="s">
        <v>428</v>
      </c>
      <c r="D3" s="93"/>
      <c r="E3" s="93"/>
      <c r="F3" s="93"/>
      <c r="G3" s="94"/>
      <c r="H3" s="95"/>
      <c r="J3" s="96"/>
      <c r="K3" s="184" t="s">
        <v>3</v>
      </c>
      <c r="L3" s="777">
        <f>E18+G18+L18+Q18+V18</f>
        <v>16500</v>
      </c>
      <c r="M3" s="777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775"/>
      <c r="Y4" s="775"/>
      <c r="Z4" s="775"/>
      <c r="AA4" s="776"/>
    </row>
    <row r="5" spans="1:27" ht="14.1" customHeight="1" x14ac:dyDescent="0.15">
      <c r="A5" s="101"/>
      <c r="B5" s="102"/>
      <c r="C5" s="188" t="s">
        <v>89</v>
      </c>
      <c r="D5" s="670" t="s">
        <v>373</v>
      </c>
      <c r="E5" s="190">
        <v>1450</v>
      </c>
      <c r="F5" s="19"/>
      <c r="G5" s="105"/>
      <c r="H5" s="6"/>
      <c r="I5" s="412"/>
      <c r="J5" s="202" t="s">
        <v>178</v>
      </c>
      <c r="K5" s="108"/>
      <c r="L5" s="190">
        <v>550</v>
      </c>
      <c r="M5" s="6"/>
      <c r="N5" s="109"/>
      <c r="O5" s="107"/>
      <c r="P5" s="108"/>
      <c r="Q5" s="104"/>
      <c r="R5" s="6"/>
      <c r="S5" s="109"/>
      <c r="T5" s="202" t="s">
        <v>180</v>
      </c>
      <c r="U5" s="108"/>
      <c r="V5" s="190">
        <v>600</v>
      </c>
      <c r="W5" s="15"/>
      <c r="X5" s="396"/>
      <c r="Y5" s="156"/>
      <c r="Z5" s="157"/>
      <c r="AA5" s="158"/>
    </row>
    <row r="6" spans="1:27" ht="14.1" customHeight="1" x14ac:dyDescent="0.15">
      <c r="A6" s="113"/>
      <c r="B6" s="114"/>
      <c r="C6" s="191" t="s">
        <v>90</v>
      </c>
      <c r="D6" s="387" t="s">
        <v>453</v>
      </c>
      <c r="E6" s="193">
        <v>5300</v>
      </c>
      <c r="F6" s="20"/>
      <c r="G6" s="117"/>
      <c r="H6" s="7"/>
      <c r="I6" s="416"/>
      <c r="J6" s="197" t="s">
        <v>179</v>
      </c>
      <c r="K6" s="111"/>
      <c r="L6" s="193">
        <v>750</v>
      </c>
      <c r="M6" s="7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155"/>
      <c r="Y6" s="156"/>
      <c r="Z6" s="157"/>
      <c r="AA6" s="158"/>
    </row>
    <row r="7" spans="1:27" ht="14.1" customHeight="1" x14ac:dyDescent="0.15">
      <c r="A7" s="113"/>
      <c r="B7" s="114"/>
      <c r="C7" s="191" t="s">
        <v>178</v>
      </c>
      <c r="D7" s="387" t="s">
        <v>453</v>
      </c>
      <c r="E7" s="193">
        <v>1650</v>
      </c>
      <c r="F7" s="20"/>
      <c r="G7" s="117"/>
      <c r="H7" s="7"/>
      <c r="I7" s="416"/>
      <c r="J7" s="197" t="s">
        <v>472</v>
      </c>
      <c r="K7" s="111"/>
      <c r="L7" s="193">
        <v>1000</v>
      </c>
      <c r="M7" s="7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155"/>
      <c r="Y7" s="156"/>
      <c r="Z7" s="157"/>
      <c r="AA7" s="158"/>
    </row>
    <row r="8" spans="1:27" ht="14.1" customHeight="1" x14ac:dyDescent="0.15">
      <c r="A8" s="113"/>
      <c r="B8" s="209"/>
      <c r="C8" s="191" t="s">
        <v>91</v>
      </c>
      <c r="D8" s="192" t="s">
        <v>373</v>
      </c>
      <c r="E8" s="193">
        <v>2800</v>
      </c>
      <c r="F8" s="20"/>
      <c r="G8" s="117"/>
      <c r="H8" s="7"/>
      <c r="I8" s="416"/>
      <c r="J8" s="100"/>
      <c r="K8" s="100"/>
      <c r="L8" s="665"/>
      <c r="M8" s="224"/>
      <c r="N8" s="119"/>
      <c r="O8" s="110"/>
      <c r="P8" s="111"/>
      <c r="Q8" s="223"/>
      <c r="R8" s="224"/>
      <c r="S8" s="119"/>
      <c r="T8" s="110"/>
      <c r="U8" s="111"/>
      <c r="V8" s="223"/>
      <c r="W8" s="224"/>
      <c r="X8" s="981"/>
      <c r="Y8" s="908"/>
      <c r="Z8" s="908"/>
      <c r="AA8" s="982"/>
    </row>
    <row r="9" spans="1:27" ht="14.1" customHeight="1" x14ac:dyDescent="0.15">
      <c r="A9" s="113"/>
      <c r="B9" s="114"/>
      <c r="C9" s="191" t="s">
        <v>242</v>
      </c>
      <c r="D9" s="192" t="s">
        <v>373</v>
      </c>
      <c r="E9" s="193">
        <v>1050</v>
      </c>
      <c r="F9" s="20"/>
      <c r="G9" s="117"/>
      <c r="H9" s="7"/>
      <c r="I9" s="416"/>
      <c r="J9" s="110"/>
      <c r="K9" s="111"/>
      <c r="L9" s="223"/>
      <c r="M9" s="224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981"/>
      <c r="Y9" s="908"/>
      <c r="Z9" s="908"/>
      <c r="AA9" s="982"/>
    </row>
    <row r="10" spans="1:27" ht="14.1" customHeight="1" x14ac:dyDescent="0.15">
      <c r="A10" s="113"/>
      <c r="B10" s="114"/>
      <c r="C10" s="191" t="s">
        <v>243</v>
      </c>
      <c r="D10" s="192" t="s">
        <v>373</v>
      </c>
      <c r="E10" s="193">
        <v>1350</v>
      </c>
      <c r="F10" s="20"/>
      <c r="G10" s="117"/>
      <c r="H10" s="7"/>
      <c r="I10" s="416"/>
      <c r="J10" s="110"/>
      <c r="K10" s="111"/>
      <c r="L10" s="223"/>
      <c r="M10" s="224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312"/>
      <c r="Y10" s="313"/>
      <c r="Z10" s="313"/>
      <c r="AA10" s="314"/>
    </row>
    <row r="11" spans="1:27" ht="14.1" customHeight="1" x14ac:dyDescent="0.15">
      <c r="A11" s="113"/>
      <c r="B11" s="114"/>
      <c r="D11" s="740"/>
      <c r="F11" s="20"/>
      <c r="G11" s="117"/>
      <c r="H11" s="7"/>
      <c r="I11" s="416"/>
      <c r="J11" s="110"/>
      <c r="K11" s="111"/>
      <c r="L11" s="223"/>
      <c r="M11" s="224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666"/>
      <c r="Y11" s="395"/>
      <c r="Z11" s="157"/>
      <c r="AA11" s="158"/>
    </row>
    <row r="12" spans="1:27" ht="14.1" customHeight="1" x14ac:dyDescent="0.15">
      <c r="A12" s="113"/>
      <c r="B12" s="114"/>
      <c r="C12" s="115"/>
      <c r="D12" s="111"/>
      <c r="E12" s="112"/>
      <c r="F12" s="20"/>
      <c r="G12" s="117"/>
      <c r="H12" s="7"/>
      <c r="I12" s="416"/>
      <c r="J12" s="110"/>
      <c r="K12" s="111"/>
      <c r="L12" s="223"/>
      <c r="M12" s="224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396"/>
      <c r="Y12" s="156"/>
      <c r="Z12" s="157"/>
      <c r="AA12" s="158"/>
    </row>
    <row r="13" spans="1:27" ht="14.1" customHeight="1" x14ac:dyDescent="0.15">
      <c r="A13" s="113"/>
      <c r="B13" s="114"/>
      <c r="C13" s="115"/>
      <c r="D13" s="111"/>
      <c r="E13" s="112"/>
      <c r="F13" s="20"/>
      <c r="G13" s="117"/>
      <c r="H13" s="7"/>
      <c r="I13" s="416"/>
      <c r="J13" s="110"/>
      <c r="K13" s="111"/>
      <c r="L13" s="223"/>
      <c r="M13" s="224"/>
      <c r="N13" s="119"/>
      <c r="O13" s="110"/>
      <c r="P13" s="111"/>
      <c r="Q13" s="223"/>
      <c r="R13" s="224"/>
      <c r="S13" s="119"/>
      <c r="T13" s="110"/>
      <c r="U13" s="111"/>
      <c r="V13" s="223"/>
      <c r="W13" s="224"/>
      <c r="X13" s="155"/>
      <c r="Y13" s="156"/>
      <c r="Z13" s="157"/>
      <c r="AA13" s="158"/>
    </row>
    <row r="14" spans="1:27" ht="14.1" customHeight="1" x14ac:dyDescent="0.15">
      <c r="A14" s="113"/>
      <c r="B14" s="114"/>
      <c r="C14" s="115"/>
      <c r="D14" s="111"/>
      <c r="E14" s="112"/>
      <c r="F14" s="20"/>
      <c r="G14" s="117"/>
      <c r="H14" s="7"/>
      <c r="I14" s="416"/>
      <c r="J14" s="110"/>
      <c r="K14" s="111"/>
      <c r="L14" s="223"/>
      <c r="M14" s="224"/>
      <c r="N14" s="119"/>
      <c r="O14" s="110"/>
      <c r="P14" s="111"/>
      <c r="Q14" s="223"/>
      <c r="R14" s="224"/>
      <c r="S14" s="119"/>
      <c r="T14" s="110"/>
      <c r="U14" s="111"/>
      <c r="V14" s="223"/>
      <c r="W14" s="224"/>
      <c r="X14" s="155"/>
      <c r="Y14" s="156"/>
      <c r="Z14" s="157"/>
      <c r="AA14" s="158"/>
    </row>
    <row r="15" spans="1:27" ht="14.1" customHeight="1" x14ac:dyDescent="0.15">
      <c r="A15" s="113"/>
      <c r="B15" s="114"/>
      <c r="C15" s="115"/>
      <c r="D15" s="111"/>
      <c r="E15" s="112"/>
      <c r="F15" s="20"/>
      <c r="G15" s="117"/>
      <c r="H15" s="7"/>
      <c r="I15" s="416"/>
      <c r="J15" s="110"/>
      <c r="K15" s="111"/>
      <c r="L15" s="223"/>
      <c r="M15" s="224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155"/>
      <c r="Y15" s="156"/>
      <c r="Z15" s="157"/>
      <c r="AA15" s="158"/>
    </row>
    <row r="16" spans="1:27" ht="14.1" customHeight="1" x14ac:dyDescent="0.15">
      <c r="A16" s="113"/>
      <c r="B16" s="114"/>
      <c r="C16" s="115"/>
      <c r="D16" s="111"/>
      <c r="E16" s="112"/>
      <c r="F16" s="20"/>
      <c r="G16" s="117"/>
      <c r="H16" s="7"/>
      <c r="I16" s="416"/>
      <c r="J16" s="110"/>
      <c r="K16" s="111"/>
      <c r="L16" s="223"/>
      <c r="M16" s="224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155"/>
      <c r="Y16" s="156"/>
      <c r="Z16" s="157"/>
      <c r="AA16" s="158"/>
    </row>
    <row r="17" spans="1:27" ht="14.1" customHeight="1" x14ac:dyDescent="0.15">
      <c r="A17" s="137"/>
      <c r="B17" s="159"/>
      <c r="C17" s="160"/>
      <c r="D17" s="143"/>
      <c r="E17" s="134"/>
      <c r="F17" s="27"/>
      <c r="G17" s="141"/>
      <c r="H17" s="16"/>
      <c r="I17" s="420"/>
      <c r="J17" s="133"/>
      <c r="K17" s="143"/>
      <c r="L17" s="370"/>
      <c r="M17" s="284"/>
      <c r="N17" s="144"/>
      <c r="O17" s="133"/>
      <c r="P17" s="143"/>
      <c r="Q17" s="370"/>
      <c r="R17" s="284"/>
      <c r="S17" s="144"/>
      <c r="T17" s="133"/>
      <c r="U17" s="143"/>
      <c r="V17" s="370"/>
      <c r="W17" s="284"/>
      <c r="X17" s="155"/>
      <c r="Y17" s="156"/>
      <c r="Z17" s="157"/>
      <c r="AA17" s="158"/>
    </row>
    <row r="18" spans="1:27" s="220" customFormat="1" ht="14.1" customHeight="1" x14ac:dyDescent="0.15">
      <c r="A18" s="162"/>
      <c r="B18" s="162"/>
      <c r="C18" s="205" t="str">
        <f>CONCATENATE(FIXED(COUNTA(C5:C17),0,0),"　店")</f>
        <v>6　店</v>
      </c>
      <c r="D18" s="165"/>
      <c r="E18" s="206">
        <f>SUM(E5:E17)</f>
        <v>13600</v>
      </c>
      <c r="F18" s="8">
        <f>SUM(F5:F17)</f>
        <v>0</v>
      </c>
      <c r="G18" s="302"/>
      <c r="H18" s="18"/>
      <c r="I18" s="302"/>
      <c r="J18" s="205" t="str">
        <f>CONCATENATE(FIXED(COUNTA(J5:J17),0,0),"　店")</f>
        <v>3　店</v>
      </c>
      <c r="K18" s="165"/>
      <c r="L18" s="206">
        <f>SUM(L5:L17)</f>
        <v>2300</v>
      </c>
      <c r="M18" s="9">
        <f>SUM(M5:M17)</f>
        <v>0</v>
      </c>
      <c r="N18" s="170"/>
      <c r="O18" s="164"/>
      <c r="P18" s="165"/>
      <c r="Q18" s="206">
        <f>SUM(Q5:Q17)</f>
        <v>0</v>
      </c>
      <c r="R18" s="9">
        <f>SUM(R5:R17)</f>
        <v>0</v>
      </c>
      <c r="S18" s="170"/>
      <c r="T18" s="205" t="str">
        <f>CONCATENATE(FIXED(COUNTA(T5:T17),0,0),"　店")</f>
        <v>1　店</v>
      </c>
      <c r="U18" s="165"/>
      <c r="V18" s="206">
        <f>SUM(V5:V17)</f>
        <v>600</v>
      </c>
      <c r="W18" s="9">
        <f>SUM(W5:W17)</f>
        <v>0</v>
      </c>
      <c r="X18" s="362"/>
      <c r="Y18" s="362"/>
      <c r="Z18" s="363"/>
      <c r="AA18" s="219"/>
    </row>
    <row r="19" spans="1:27" ht="24" customHeight="1" x14ac:dyDescent="0.15">
      <c r="C19" s="183" t="s">
        <v>427</v>
      </c>
      <c r="D19" s="93"/>
      <c r="E19" s="93"/>
      <c r="F19" s="93"/>
      <c r="G19" s="667"/>
      <c r="H19" s="668"/>
      <c r="J19" s="96"/>
      <c r="K19" s="184" t="s">
        <v>3</v>
      </c>
      <c r="L19" s="777">
        <f>E35+G35+L35+Q35+V35</f>
        <v>21650</v>
      </c>
      <c r="M19" s="777"/>
      <c r="N19" s="96"/>
      <c r="O19" s="185" t="s">
        <v>0</v>
      </c>
    </row>
    <row r="20" spans="1:27" s="100" customFormat="1" ht="14.1" customHeight="1" x14ac:dyDescent="0.15">
      <c r="A20" s="186" t="s">
        <v>2</v>
      </c>
      <c r="B20" s="749" t="s">
        <v>1</v>
      </c>
      <c r="C20" s="750"/>
      <c r="D20" s="750"/>
      <c r="E20" s="750"/>
      <c r="F20" s="187" t="s">
        <v>345</v>
      </c>
      <c r="G20" s="98"/>
      <c r="H20" s="99"/>
      <c r="I20" s="778" t="s">
        <v>4</v>
      </c>
      <c r="J20" s="778"/>
      <c r="K20" s="778"/>
      <c r="L20" s="778"/>
      <c r="M20" s="187" t="s">
        <v>345</v>
      </c>
      <c r="N20" s="785" t="s">
        <v>5</v>
      </c>
      <c r="O20" s="778"/>
      <c r="P20" s="778"/>
      <c r="Q20" s="778"/>
      <c r="R20" s="187" t="s">
        <v>345</v>
      </c>
      <c r="S20" s="785" t="s">
        <v>6</v>
      </c>
      <c r="T20" s="778"/>
      <c r="U20" s="778"/>
      <c r="V20" s="778"/>
      <c r="W20" s="187" t="s">
        <v>345</v>
      </c>
      <c r="X20" s="775"/>
      <c r="Y20" s="775"/>
      <c r="Z20" s="775"/>
      <c r="AA20" s="776"/>
    </row>
    <row r="21" spans="1:27" x14ac:dyDescent="0.15">
      <c r="A21" s="101"/>
      <c r="B21" s="372"/>
      <c r="C21" s="188" t="s">
        <v>92</v>
      </c>
      <c r="D21" s="387" t="s">
        <v>453</v>
      </c>
      <c r="E21" s="190">
        <v>2950</v>
      </c>
      <c r="F21" s="19"/>
      <c r="G21" s="105"/>
      <c r="H21" s="6"/>
      <c r="I21" s="412"/>
      <c r="J21" s="202" t="s">
        <v>171</v>
      </c>
      <c r="K21" s="108"/>
      <c r="L21" s="190">
        <v>200</v>
      </c>
      <c r="M21" s="6"/>
      <c r="N21" s="109"/>
      <c r="O21" s="103"/>
      <c r="P21" s="111"/>
      <c r="Q21" s="104"/>
      <c r="R21" s="6"/>
      <c r="S21" s="109"/>
      <c r="T21" s="202" t="s">
        <v>175</v>
      </c>
      <c r="U21" s="108"/>
      <c r="V21" s="190">
        <v>400</v>
      </c>
      <c r="W21" s="6"/>
      <c r="X21" s="396"/>
      <c r="Y21" s="156"/>
      <c r="Z21" s="157"/>
      <c r="AA21" s="158"/>
    </row>
    <row r="22" spans="1:27" x14ac:dyDescent="0.15">
      <c r="A22" s="113"/>
      <c r="B22" s="215"/>
      <c r="C22" s="191" t="s">
        <v>93</v>
      </c>
      <c r="D22" s="387" t="s">
        <v>453</v>
      </c>
      <c r="E22" s="193">
        <v>2250</v>
      </c>
      <c r="F22" s="20"/>
      <c r="G22" s="117"/>
      <c r="H22" s="7"/>
      <c r="I22" s="416"/>
      <c r="J22" s="197" t="s">
        <v>174</v>
      </c>
      <c r="K22" s="111"/>
      <c r="L22" s="193">
        <v>250</v>
      </c>
      <c r="M22" s="7"/>
      <c r="N22" s="119"/>
      <c r="O22" s="115"/>
      <c r="P22" s="111"/>
      <c r="Q22" s="112"/>
      <c r="R22" s="7"/>
      <c r="S22" s="119"/>
      <c r="T22" s="197" t="s">
        <v>174</v>
      </c>
      <c r="U22" s="111"/>
      <c r="V22" s="193">
        <v>450</v>
      </c>
      <c r="W22" s="7"/>
      <c r="X22" s="155"/>
      <c r="Y22" s="156"/>
      <c r="Z22" s="157"/>
      <c r="AA22" s="158"/>
    </row>
    <row r="23" spans="1:27" x14ac:dyDescent="0.15">
      <c r="A23" s="113"/>
      <c r="B23" s="215"/>
      <c r="C23" s="191" t="s">
        <v>343</v>
      </c>
      <c r="D23" s="387" t="s">
        <v>453</v>
      </c>
      <c r="E23" s="193">
        <v>1450</v>
      </c>
      <c r="F23" s="20"/>
      <c r="G23" s="117"/>
      <c r="H23" s="7"/>
      <c r="I23" s="416"/>
      <c r="J23" s="197" t="s">
        <v>172</v>
      </c>
      <c r="K23" s="111"/>
      <c r="L23" s="193">
        <v>900</v>
      </c>
      <c r="M23" s="7"/>
      <c r="N23" s="119"/>
      <c r="O23" s="115"/>
      <c r="P23" s="111"/>
      <c r="Q23" s="223"/>
      <c r="R23" s="224"/>
      <c r="S23" s="119"/>
      <c r="T23" s="197" t="s">
        <v>94</v>
      </c>
      <c r="U23" s="111"/>
      <c r="V23" s="193">
        <v>150</v>
      </c>
      <c r="W23" s="7"/>
      <c r="X23" s="155"/>
      <c r="Y23" s="156"/>
      <c r="Z23" s="157"/>
      <c r="AA23" s="158"/>
    </row>
    <row r="24" spans="1:27" x14ac:dyDescent="0.15">
      <c r="A24" s="113"/>
      <c r="B24" s="215"/>
      <c r="C24" s="191" t="s">
        <v>94</v>
      </c>
      <c r="D24" s="387" t="s">
        <v>374</v>
      </c>
      <c r="E24" s="193">
        <v>1100</v>
      </c>
      <c r="F24" s="20"/>
      <c r="G24" s="117"/>
      <c r="H24" s="7"/>
      <c r="I24" s="416"/>
      <c r="J24" s="197" t="s">
        <v>173</v>
      </c>
      <c r="K24" s="111"/>
      <c r="L24" s="193">
        <v>500</v>
      </c>
      <c r="M24" s="7"/>
      <c r="N24" s="119"/>
      <c r="O24" s="110"/>
      <c r="P24" s="111"/>
      <c r="Q24" s="669"/>
      <c r="R24" s="224"/>
      <c r="S24" s="119"/>
      <c r="T24" s="110"/>
      <c r="U24" s="111"/>
      <c r="V24" s="223"/>
      <c r="W24" s="224"/>
      <c r="X24" s="155"/>
      <c r="Y24" s="156"/>
      <c r="Z24" s="157"/>
      <c r="AA24" s="158"/>
    </row>
    <row r="25" spans="1:27" x14ac:dyDescent="0.15">
      <c r="A25" s="113"/>
      <c r="B25" s="215"/>
      <c r="C25" s="191" t="s">
        <v>95</v>
      </c>
      <c r="D25" s="192" t="s">
        <v>466</v>
      </c>
      <c r="E25" s="193">
        <v>1000</v>
      </c>
      <c r="F25" s="20"/>
      <c r="G25" s="117"/>
      <c r="H25" s="7"/>
      <c r="I25" s="416"/>
      <c r="J25" s="110"/>
      <c r="K25" s="111"/>
      <c r="L25" s="112"/>
      <c r="M25" s="7"/>
      <c r="N25" s="119"/>
      <c r="O25" s="152"/>
      <c r="P25" s="139"/>
      <c r="Q25" s="140"/>
      <c r="R25" s="7"/>
      <c r="S25" s="119"/>
      <c r="T25" s="110"/>
      <c r="U25" s="111"/>
      <c r="V25" s="223"/>
      <c r="W25" s="224"/>
      <c r="X25" s="155"/>
      <c r="Y25" s="156"/>
      <c r="Z25" s="157"/>
      <c r="AA25" s="158"/>
    </row>
    <row r="26" spans="1:27" x14ac:dyDescent="0.15">
      <c r="A26" s="113"/>
      <c r="B26" s="215"/>
      <c r="C26" s="191" t="s">
        <v>96</v>
      </c>
      <c r="D26" s="192" t="s">
        <v>466</v>
      </c>
      <c r="E26" s="193">
        <v>1150</v>
      </c>
      <c r="F26" s="20"/>
      <c r="G26" s="117"/>
      <c r="H26" s="7"/>
      <c r="I26" s="416"/>
      <c r="J26" s="110"/>
      <c r="K26" s="111"/>
      <c r="L26" s="112"/>
      <c r="M26" s="7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155"/>
      <c r="Y26" s="156"/>
      <c r="Z26" s="157"/>
      <c r="AA26" s="158"/>
    </row>
    <row r="27" spans="1:27" x14ac:dyDescent="0.15">
      <c r="A27" s="113"/>
      <c r="B27" s="215"/>
      <c r="C27" s="191" t="s">
        <v>97</v>
      </c>
      <c r="D27" s="387" t="s">
        <v>453</v>
      </c>
      <c r="E27" s="193">
        <v>1100</v>
      </c>
      <c r="F27" s="20"/>
      <c r="G27" s="117"/>
      <c r="H27" s="7"/>
      <c r="I27" s="416"/>
      <c r="J27" s="110"/>
      <c r="K27" s="111"/>
      <c r="L27" s="112"/>
      <c r="M27" s="7"/>
      <c r="N27" s="119"/>
      <c r="O27" s="110"/>
      <c r="P27" s="111"/>
      <c r="Q27" s="223"/>
      <c r="R27" s="224"/>
      <c r="S27" s="119"/>
      <c r="T27" s="110"/>
      <c r="U27" s="111"/>
      <c r="V27" s="223"/>
      <c r="W27" s="224"/>
      <c r="X27" s="666"/>
      <c r="Y27" s="395"/>
      <c r="Z27" s="157"/>
      <c r="AA27" s="158"/>
    </row>
    <row r="28" spans="1:27" x14ac:dyDescent="0.15">
      <c r="A28" s="113"/>
      <c r="B28" s="215"/>
      <c r="C28" s="191" t="s">
        <v>98</v>
      </c>
      <c r="D28" s="387" t="s">
        <v>453</v>
      </c>
      <c r="E28" s="193">
        <v>900</v>
      </c>
      <c r="F28" s="20"/>
      <c r="G28" s="117"/>
      <c r="H28" s="7"/>
      <c r="I28" s="416"/>
      <c r="J28" s="110"/>
      <c r="K28" s="111"/>
      <c r="L28" s="112"/>
      <c r="M28" s="7"/>
      <c r="N28" s="119"/>
      <c r="O28" s="110"/>
      <c r="P28" s="111"/>
      <c r="Q28" s="223"/>
      <c r="R28" s="224"/>
      <c r="S28" s="119"/>
      <c r="T28" s="110"/>
      <c r="U28" s="111"/>
      <c r="V28" s="223"/>
      <c r="W28" s="224"/>
      <c r="X28" s="396"/>
      <c r="Y28" s="156"/>
      <c r="Z28" s="157"/>
      <c r="AA28" s="158"/>
    </row>
    <row r="29" spans="1:27" x14ac:dyDescent="0.15">
      <c r="A29" s="113"/>
      <c r="B29" s="215"/>
      <c r="C29" s="191" t="s">
        <v>99</v>
      </c>
      <c r="D29" s="387" t="s">
        <v>453</v>
      </c>
      <c r="E29" s="193">
        <v>1400</v>
      </c>
      <c r="F29" s="20"/>
      <c r="G29" s="117"/>
      <c r="H29" s="7"/>
      <c r="I29" s="416"/>
      <c r="J29" s="110"/>
      <c r="K29" s="111"/>
      <c r="L29" s="112"/>
      <c r="M29" s="7"/>
      <c r="N29" s="119"/>
      <c r="O29" s="115"/>
      <c r="P29" s="111"/>
      <c r="Q29" s="223"/>
      <c r="R29" s="224"/>
      <c r="S29" s="119"/>
      <c r="T29" s="110"/>
      <c r="U29" s="111"/>
      <c r="V29" s="223"/>
      <c r="W29" s="224"/>
      <c r="X29" s="155"/>
      <c r="Y29" s="156"/>
      <c r="Z29" s="157"/>
      <c r="AA29" s="158"/>
    </row>
    <row r="30" spans="1:27" x14ac:dyDescent="0.15">
      <c r="A30" s="113"/>
      <c r="B30" s="215"/>
      <c r="C30" s="191" t="s">
        <v>100</v>
      </c>
      <c r="D30" s="192" t="s">
        <v>466</v>
      </c>
      <c r="E30" s="193">
        <v>1050</v>
      </c>
      <c r="F30" s="20"/>
      <c r="G30" s="117"/>
      <c r="H30" s="7"/>
      <c r="I30" s="416"/>
      <c r="J30" s="110"/>
      <c r="K30" s="111"/>
      <c r="L30" s="112"/>
      <c r="M30" s="7"/>
      <c r="N30" s="119"/>
      <c r="O30" s="110"/>
      <c r="P30" s="111"/>
      <c r="Q30" s="223"/>
      <c r="R30" s="224"/>
      <c r="S30" s="119"/>
      <c r="T30" s="110"/>
      <c r="U30" s="111"/>
      <c r="V30" s="223"/>
      <c r="W30" s="224"/>
      <c r="X30" s="155"/>
      <c r="Y30" s="156"/>
      <c r="Z30" s="157"/>
      <c r="AA30" s="158"/>
    </row>
    <row r="31" spans="1:27" x14ac:dyDescent="0.15">
      <c r="A31" s="113"/>
      <c r="B31" s="215"/>
      <c r="C31" s="191" t="s">
        <v>101</v>
      </c>
      <c r="D31" s="192" t="s">
        <v>466</v>
      </c>
      <c r="E31" s="193">
        <v>1800</v>
      </c>
      <c r="F31" s="20"/>
      <c r="G31" s="117"/>
      <c r="H31" s="7"/>
      <c r="I31" s="416"/>
      <c r="J31" s="110"/>
      <c r="K31" s="111"/>
      <c r="L31" s="112"/>
      <c r="M31" s="7"/>
      <c r="N31" s="119"/>
      <c r="O31" s="110"/>
      <c r="P31" s="111"/>
      <c r="Q31" s="223"/>
      <c r="R31" s="224"/>
      <c r="S31" s="119"/>
      <c r="T31" s="110"/>
      <c r="U31" s="111"/>
      <c r="V31" s="223"/>
      <c r="W31" s="224"/>
      <c r="X31" s="155"/>
      <c r="Y31" s="156"/>
      <c r="Z31" s="157"/>
      <c r="AA31" s="158"/>
    </row>
    <row r="32" spans="1:27" x14ac:dyDescent="0.15">
      <c r="A32" s="113"/>
      <c r="B32" s="215"/>
      <c r="C32" s="191" t="s">
        <v>346</v>
      </c>
      <c r="D32" s="387" t="s">
        <v>453</v>
      </c>
      <c r="E32" s="193">
        <v>2650</v>
      </c>
      <c r="F32" s="20"/>
      <c r="G32" s="117"/>
      <c r="H32" s="7"/>
      <c r="I32" s="416"/>
      <c r="J32" s="110"/>
      <c r="K32" s="111"/>
      <c r="L32" s="112"/>
      <c r="M32" s="7"/>
      <c r="N32" s="119"/>
      <c r="O32" s="110"/>
      <c r="P32" s="111"/>
      <c r="Q32" s="223"/>
      <c r="R32" s="224"/>
      <c r="S32" s="119"/>
      <c r="T32" s="110"/>
      <c r="U32" s="111"/>
      <c r="V32" s="223"/>
      <c r="W32" s="224"/>
      <c r="X32" s="155"/>
      <c r="Y32" s="156"/>
      <c r="Z32" s="157"/>
      <c r="AA32" s="158"/>
    </row>
    <row r="33" spans="1:27" x14ac:dyDescent="0.15">
      <c r="A33" s="113"/>
      <c r="B33" s="215"/>
      <c r="E33" s="397"/>
      <c r="G33" s="741"/>
      <c r="H33" s="7"/>
      <c r="I33" s="416"/>
      <c r="J33" s="110"/>
      <c r="K33" s="111"/>
      <c r="L33" s="112"/>
      <c r="M33" s="7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155"/>
      <c r="Y33" s="156"/>
      <c r="Z33" s="157"/>
      <c r="AA33" s="158"/>
    </row>
    <row r="34" spans="1:27" x14ac:dyDescent="0.15">
      <c r="A34" s="137"/>
      <c r="B34" s="360"/>
      <c r="C34" s="160"/>
      <c r="D34" s="143"/>
      <c r="E34" s="134"/>
      <c r="F34" s="27"/>
      <c r="G34" s="141"/>
      <c r="H34" s="16"/>
      <c r="I34" s="420"/>
      <c r="J34" s="133"/>
      <c r="K34" s="143"/>
      <c r="L34" s="134"/>
      <c r="M34" s="16"/>
      <c r="N34" s="144"/>
      <c r="O34" s="133"/>
      <c r="P34" s="143"/>
      <c r="Q34" s="370"/>
      <c r="R34" s="284"/>
      <c r="S34" s="144"/>
      <c r="T34" s="133"/>
      <c r="U34" s="143"/>
      <c r="V34" s="370"/>
      <c r="W34" s="284"/>
      <c r="X34" s="155"/>
      <c r="Y34" s="213"/>
      <c r="Z34" s="155"/>
      <c r="AA34" s="211"/>
    </row>
    <row r="35" spans="1:27" x14ac:dyDescent="0.15">
      <c r="A35" s="162"/>
      <c r="B35" s="162"/>
      <c r="C35" s="205" t="str">
        <f>CONCATENATE(FIXED(COUNTA(C21:C34),0,0),"　店")</f>
        <v>12　店</v>
      </c>
      <c r="D35" s="165"/>
      <c r="E35" s="206">
        <f>SUM(E21:E34)</f>
        <v>18800</v>
      </c>
      <c r="F35" s="8">
        <f>SUM(F21:F34)</f>
        <v>0</v>
      </c>
      <c r="G35" s="302"/>
      <c r="H35" s="18"/>
      <c r="I35" s="302"/>
      <c r="J35" s="205" t="str">
        <f>CONCATENATE(FIXED(COUNTA(J21:J34),0,0),"　店")</f>
        <v>4　店</v>
      </c>
      <c r="K35" s="165"/>
      <c r="L35" s="206">
        <f>SUM(L21:L34)</f>
        <v>1850</v>
      </c>
      <c r="M35" s="9">
        <f>SUM(M21:M34)</f>
        <v>0</v>
      </c>
      <c r="N35" s="170"/>
      <c r="O35" s="164"/>
      <c r="P35" s="165"/>
      <c r="Q35" s="206">
        <f>SUM(Q21:Q34)</f>
        <v>0</v>
      </c>
      <c r="R35" s="9">
        <f>SUM(R21:R34)</f>
        <v>0</v>
      </c>
      <c r="S35" s="170"/>
      <c r="T35" s="205" t="str">
        <f>CONCATENATE(FIXED(COUNTA(T21:T34),0,0),"　店")</f>
        <v>3　店</v>
      </c>
      <c r="U35" s="165"/>
      <c r="V35" s="206">
        <f>SUM(V21:V34)</f>
        <v>1000</v>
      </c>
      <c r="W35" s="9">
        <f>SUM(W21:W34)</f>
        <v>0</v>
      </c>
      <c r="X35" s="218"/>
      <c r="Y35" s="218"/>
      <c r="Z35" s="218"/>
      <c r="AA35" s="409"/>
    </row>
    <row r="36" spans="1:27" x14ac:dyDescent="0.15">
      <c r="A36" s="67" t="str">
        <f>表紙!$A$34</f>
        <v>令和7年（6月１日以降）</v>
      </c>
      <c r="X36" s="604"/>
      <c r="Y36" s="604"/>
      <c r="Z36" s="805">
        <f>SUM(表紙!A34)</f>
        <v>0</v>
      </c>
      <c r="AA36" s="805"/>
    </row>
  </sheetData>
  <sheetProtection algorithmName="SHA-512" hashValue="2402/l9xMyVZgFDLW+C84yinSVmrOGm5Rw3UFEg2ZQ28cDmwuLJpf3AEIFmbLs1KQychScbRXn8WWn0E1W6DUw==" saltValue="hgV7zApjzb8w0mbfdYWx7w==" spinCount="100000" sheet="1" formatCells="0"/>
  <mergeCells count="21">
    <mergeCell ref="K1:Q1"/>
    <mergeCell ref="X9:AA9"/>
    <mergeCell ref="L3:M3"/>
    <mergeCell ref="T2:W2"/>
    <mergeCell ref="B1:H2"/>
    <mergeCell ref="T1:X1"/>
    <mergeCell ref="B4:E4"/>
    <mergeCell ref="Z36:AA36"/>
    <mergeCell ref="N4:Q4"/>
    <mergeCell ref="S4:V4"/>
    <mergeCell ref="S20:V20"/>
    <mergeCell ref="Y2:AA2"/>
    <mergeCell ref="K2:Q2"/>
    <mergeCell ref="I4:L4"/>
    <mergeCell ref="X4:AA4"/>
    <mergeCell ref="B20:E20"/>
    <mergeCell ref="L19:M19"/>
    <mergeCell ref="X8:AA8"/>
    <mergeCell ref="I20:L20"/>
    <mergeCell ref="N20:Q20"/>
    <mergeCell ref="X20:AA20"/>
  </mergeCells>
  <phoneticPr fontId="2"/>
  <dataValidations count="2">
    <dataValidation type="whole" operator="lessThanOrEqual" allowBlank="1" showInputMessage="1" showErrorMessage="1" sqref="M21:M34 R21:R34 H21:H34 W21:W34 R5:R17 M5:M17 H5:H17 W5:W17 F5:F17 F21:F32 F34" xr:uid="{00000000-0002-0000-0C00-000000000000}">
      <formula1>E5</formula1>
    </dataValidation>
    <dataValidation allowBlank="1" showInputMessage="1" sqref="Y1 I1:K2 A1:A2 B1 R1:R2" xr:uid="{00000000-0002-0000-0C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scale="98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A37"/>
  <sheetViews>
    <sheetView showZeros="0" view="pageBreakPreview" zoomScaleNormal="100" zoomScaleSheetLayoutView="100" workbookViewId="0">
      <pane ySplit="2" topLeftCell="A14" activePane="bottomLeft" state="frozen"/>
      <selection activeCell="A35" sqref="A35"/>
      <selection pane="bottomLeft" activeCell="A35" sqref="A35"/>
    </sheetView>
  </sheetViews>
  <sheetFormatPr defaultColWidth="9" defaultRowHeight="13.5" x14ac:dyDescent="0.15"/>
  <cols>
    <col min="1" max="1" width="7.625" style="44" customWidth="1"/>
    <col min="2" max="2" width="1.875" style="92" customWidth="1"/>
    <col min="3" max="3" width="9.625" style="174" customWidth="1"/>
    <col min="4" max="4" width="2.3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25" style="44" customWidth="1"/>
    <col min="28" max="16384" width="9" style="44"/>
  </cols>
  <sheetData>
    <row r="1" spans="1:27" ht="30" customHeight="1" x14ac:dyDescent="0.2">
      <c r="A1" s="179" t="s">
        <v>194</v>
      </c>
      <c r="B1" s="918"/>
      <c r="C1" s="918"/>
      <c r="D1" s="918"/>
      <c r="E1" s="918"/>
      <c r="F1" s="918"/>
      <c r="G1" s="918"/>
      <c r="H1" s="919"/>
      <c r="I1" s="180" t="s">
        <v>195</v>
      </c>
      <c r="J1" s="181" t="s">
        <v>195</v>
      </c>
      <c r="K1" s="844"/>
      <c r="L1" s="844"/>
      <c r="M1" s="844"/>
      <c r="N1" s="844"/>
      <c r="O1" s="844"/>
      <c r="P1" s="844"/>
      <c r="Q1" s="844"/>
      <c r="R1" s="180" t="s">
        <v>276</v>
      </c>
      <c r="S1" s="87"/>
      <c r="T1" s="844"/>
      <c r="U1" s="844"/>
      <c r="V1" s="844"/>
      <c r="W1" s="844"/>
      <c r="X1" s="922"/>
      <c r="Y1" s="327" t="s">
        <v>7</v>
      </c>
      <c r="Z1" s="88"/>
      <c r="AA1" s="89"/>
    </row>
    <row r="2" spans="1:27" ht="30" customHeight="1" x14ac:dyDescent="0.2">
      <c r="A2" s="90"/>
      <c r="B2" s="920"/>
      <c r="C2" s="920"/>
      <c r="D2" s="920"/>
      <c r="E2" s="920"/>
      <c r="F2" s="920"/>
      <c r="G2" s="920"/>
      <c r="H2" s="921"/>
      <c r="I2" s="180" t="s">
        <v>196</v>
      </c>
      <c r="J2" s="181" t="s">
        <v>196</v>
      </c>
      <c r="K2" s="844"/>
      <c r="L2" s="844"/>
      <c r="M2" s="844"/>
      <c r="N2" s="844"/>
      <c r="O2" s="844"/>
      <c r="P2" s="844"/>
      <c r="Q2" s="844"/>
      <c r="R2" s="180" t="s">
        <v>197</v>
      </c>
      <c r="S2" s="91"/>
      <c r="T2" s="983">
        <f>F14+H14+M14+F36+H36+M36+R36+W36</f>
        <v>0</v>
      </c>
      <c r="U2" s="983"/>
      <c r="V2" s="983"/>
      <c r="W2" s="983"/>
      <c r="X2" s="233" t="s">
        <v>0</v>
      </c>
      <c r="Y2" s="765"/>
      <c r="Z2" s="766"/>
      <c r="AA2" s="767"/>
    </row>
    <row r="3" spans="1:27" ht="24" customHeight="1" x14ac:dyDescent="0.15">
      <c r="C3" s="183" t="s">
        <v>430</v>
      </c>
      <c r="D3" s="93"/>
      <c r="E3" s="93"/>
      <c r="F3" s="93"/>
      <c r="G3" s="94"/>
      <c r="H3" s="95"/>
      <c r="J3" s="96"/>
      <c r="K3" s="184" t="s">
        <v>3</v>
      </c>
      <c r="L3" s="777">
        <f>E14+G14+L14+Q14+V14</f>
        <v>9450</v>
      </c>
      <c r="M3" s="777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775"/>
      <c r="Y4" s="775"/>
      <c r="Z4" s="775"/>
      <c r="AA4" s="776"/>
    </row>
    <row r="5" spans="1:27" s="100" customFormat="1" ht="14.1" customHeight="1" x14ac:dyDescent="0.15">
      <c r="A5" s="101"/>
      <c r="B5" s="102"/>
      <c r="C5" s="188" t="s">
        <v>308</v>
      </c>
      <c r="D5" s="340" t="s">
        <v>458</v>
      </c>
      <c r="E5" s="190">
        <v>2150</v>
      </c>
      <c r="F5" s="19"/>
      <c r="G5" s="105"/>
      <c r="H5" s="15"/>
      <c r="I5" s="412"/>
      <c r="J5" s="202" t="s">
        <v>177</v>
      </c>
      <c r="K5" s="108"/>
      <c r="L5" s="190">
        <v>250</v>
      </c>
      <c r="M5" s="6"/>
      <c r="N5" s="109"/>
      <c r="O5" s="107"/>
      <c r="P5" s="108"/>
      <c r="Q5" s="221"/>
      <c r="R5" s="222"/>
      <c r="S5" s="109"/>
      <c r="T5" s="107"/>
      <c r="U5" s="108"/>
      <c r="V5" s="104"/>
      <c r="W5" s="6"/>
      <c r="X5" s="413"/>
      <c r="Y5" s="129"/>
      <c r="Z5" s="414"/>
      <c r="AA5" s="415"/>
    </row>
    <row r="6" spans="1:27" s="100" customFormat="1" ht="14.1" customHeight="1" x14ac:dyDescent="0.15">
      <c r="A6" s="113"/>
      <c r="B6" s="114"/>
      <c r="C6" s="191" t="s">
        <v>403</v>
      </c>
      <c r="D6" s="196" t="s">
        <v>461</v>
      </c>
      <c r="E6" s="193">
        <v>2150</v>
      </c>
      <c r="F6" s="20"/>
      <c r="G6" s="117"/>
      <c r="H6" s="7"/>
      <c r="I6" s="416"/>
      <c r="J6" s="110"/>
      <c r="K6" s="111"/>
      <c r="L6" s="223"/>
      <c r="M6" s="224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417"/>
      <c r="Y6" s="129"/>
      <c r="Z6" s="414"/>
      <c r="AA6" s="415"/>
    </row>
    <row r="7" spans="1:27" s="100" customFormat="1" ht="14.1" customHeight="1" x14ac:dyDescent="0.15">
      <c r="A7" s="113"/>
      <c r="B7" s="114"/>
      <c r="C7" s="191" t="s">
        <v>309</v>
      </c>
      <c r="D7" s="196" t="s">
        <v>461</v>
      </c>
      <c r="E7" s="193">
        <v>3650</v>
      </c>
      <c r="F7" s="20"/>
      <c r="G7" s="117"/>
      <c r="H7" s="7"/>
      <c r="I7" s="416"/>
      <c r="J7" s="110"/>
      <c r="K7" s="111"/>
      <c r="L7" s="223"/>
      <c r="M7" s="224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417"/>
      <c r="Y7" s="129"/>
      <c r="Z7" s="414"/>
      <c r="AA7" s="415"/>
    </row>
    <row r="8" spans="1:27" s="100" customFormat="1" ht="14.1" customHeight="1" x14ac:dyDescent="0.15">
      <c r="A8" s="113"/>
      <c r="B8" s="114"/>
      <c r="C8" s="191" t="s">
        <v>349</v>
      </c>
      <c r="D8" s="196" t="s">
        <v>462</v>
      </c>
      <c r="E8" s="193">
        <v>1250</v>
      </c>
      <c r="F8" s="20"/>
      <c r="G8" s="117"/>
      <c r="H8" s="7"/>
      <c r="I8" s="416"/>
      <c r="J8" s="110"/>
      <c r="K8" s="111"/>
      <c r="L8" s="223"/>
      <c r="M8" s="224"/>
      <c r="N8" s="119"/>
      <c r="O8" s="115"/>
      <c r="P8" s="111"/>
      <c r="Q8" s="223"/>
      <c r="R8" s="224"/>
      <c r="S8" s="119"/>
      <c r="T8" s="110"/>
      <c r="U8" s="111"/>
      <c r="V8" s="223"/>
      <c r="W8" s="224"/>
      <c r="X8" s="417"/>
      <c r="Y8" s="129"/>
      <c r="Z8" s="414"/>
      <c r="AA8" s="415"/>
    </row>
    <row r="9" spans="1:27" s="100" customFormat="1" ht="14.1" customHeight="1" x14ac:dyDescent="0.15">
      <c r="A9" s="113"/>
      <c r="B9" s="114"/>
      <c r="C9" s="150"/>
      <c r="D9" s="613"/>
      <c r="E9" s="140"/>
      <c r="F9" s="20"/>
      <c r="G9" s="671"/>
      <c r="H9" s="7"/>
      <c r="I9" s="416"/>
      <c r="J9" s="126"/>
      <c r="K9" s="135"/>
      <c r="L9" s="223"/>
      <c r="M9" s="224"/>
      <c r="N9" s="119"/>
      <c r="O9" s="110"/>
      <c r="P9" s="135"/>
      <c r="Q9" s="223"/>
      <c r="R9" s="224"/>
      <c r="S9" s="119"/>
      <c r="T9" s="133"/>
      <c r="U9" s="135"/>
      <c r="V9" s="112"/>
      <c r="W9" s="224"/>
      <c r="X9" s="417"/>
      <c r="Y9" s="129"/>
      <c r="Z9" s="414"/>
      <c r="AA9" s="415"/>
    </row>
    <row r="10" spans="1:27" s="100" customFormat="1" ht="14.1" customHeight="1" x14ac:dyDescent="0.15">
      <c r="A10" s="113"/>
      <c r="B10" s="672"/>
      <c r="C10" s="150"/>
      <c r="D10" s="613"/>
      <c r="E10" s="140"/>
      <c r="F10" s="28"/>
      <c r="G10" s="140"/>
      <c r="H10" s="673"/>
      <c r="I10" s="416"/>
      <c r="J10" s="110"/>
      <c r="K10" s="111"/>
      <c r="L10" s="223"/>
      <c r="M10" s="224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417"/>
      <c r="Y10" s="129"/>
      <c r="Z10" s="414"/>
      <c r="AA10" s="415"/>
    </row>
    <row r="11" spans="1:27" s="100" customFormat="1" ht="14.1" customHeight="1" x14ac:dyDescent="0.15">
      <c r="A11" s="113"/>
      <c r="B11" s="114"/>
      <c r="C11" s="115"/>
      <c r="D11" s="135"/>
      <c r="E11" s="112"/>
      <c r="F11" s="20"/>
      <c r="G11" s="671"/>
      <c r="H11" s="7"/>
      <c r="I11" s="416"/>
      <c r="J11" s="126"/>
      <c r="K11" s="135"/>
      <c r="L11" s="223"/>
      <c r="M11" s="224"/>
      <c r="N11" s="119"/>
      <c r="O11" s="110"/>
      <c r="P11" s="135"/>
      <c r="Q11" s="223"/>
      <c r="R11" s="224"/>
      <c r="S11" s="119"/>
      <c r="T11" s="110"/>
      <c r="U11" s="135"/>
      <c r="V11" s="223"/>
      <c r="W11" s="224"/>
      <c r="X11" s="417"/>
      <c r="Y11" s="129"/>
      <c r="Z11" s="414"/>
      <c r="AA11" s="415"/>
    </row>
    <row r="12" spans="1:27" s="100" customFormat="1" ht="14.1" customHeight="1" x14ac:dyDescent="0.15">
      <c r="A12" s="113"/>
      <c r="B12" s="671"/>
      <c r="C12" s="117"/>
      <c r="D12" s="615"/>
      <c r="E12" s="140"/>
      <c r="F12" s="28"/>
      <c r="G12" s="140"/>
      <c r="H12" s="673"/>
      <c r="I12" s="416"/>
      <c r="J12" s="110"/>
      <c r="K12" s="111"/>
      <c r="L12" s="223"/>
      <c r="M12" s="224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417"/>
      <c r="Y12" s="129"/>
      <c r="Z12" s="414"/>
      <c r="AA12" s="415"/>
    </row>
    <row r="13" spans="1:27" s="100" customFormat="1" ht="14.1" customHeight="1" x14ac:dyDescent="0.15">
      <c r="A13" s="137"/>
      <c r="B13" s="147"/>
      <c r="C13" s="265"/>
      <c r="D13" s="139"/>
      <c r="E13" s="112"/>
      <c r="F13" s="20"/>
      <c r="G13" s="141"/>
      <c r="H13" s="16"/>
      <c r="I13" s="420"/>
      <c r="J13" s="133"/>
      <c r="K13" s="143"/>
      <c r="L13" s="370"/>
      <c r="M13" s="284"/>
      <c r="N13" s="144"/>
      <c r="O13" s="133"/>
      <c r="P13" s="143"/>
      <c r="Q13" s="370"/>
      <c r="R13" s="284"/>
      <c r="S13" s="144"/>
      <c r="T13" s="133"/>
      <c r="U13" s="143"/>
      <c r="V13" s="370"/>
      <c r="W13" s="284"/>
      <c r="X13" s="417"/>
      <c r="Y13" s="129"/>
      <c r="Z13" s="414"/>
      <c r="AA13" s="415"/>
    </row>
    <row r="14" spans="1:27" s="220" customFormat="1" ht="14.1" customHeight="1" x14ac:dyDescent="0.15">
      <c r="A14" s="162"/>
      <c r="B14" s="163"/>
      <c r="C14" s="205" t="str">
        <f>CONCATENATE(FIXED(COUNTA(C5:C13),0,0),"　店")</f>
        <v>4　店</v>
      </c>
      <c r="D14" s="165"/>
      <c r="E14" s="691">
        <f>SUM(E5:E13)</f>
        <v>9200</v>
      </c>
      <c r="F14" s="8">
        <f>SUM(F5:F13)</f>
        <v>0</v>
      </c>
      <c r="G14" s="166"/>
      <c r="H14" s="18"/>
      <c r="I14" s="302"/>
      <c r="J14" s="205" t="str">
        <f>CONCATENATE(FIXED(COUNTA(J5:J13),0,0),"　店")</f>
        <v>1　店</v>
      </c>
      <c r="K14" s="165"/>
      <c r="L14" s="206">
        <f>SUM(L5:L13)</f>
        <v>250</v>
      </c>
      <c r="M14" s="9">
        <f>SUM(M5:N13)</f>
        <v>0</v>
      </c>
      <c r="N14" s="170"/>
      <c r="O14" s="164"/>
      <c r="P14" s="165"/>
      <c r="Q14" s="166"/>
      <c r="R14" s="18"/>
      <c r="S14" s="170"/>
      <c r="T14" s="164"/>
      <c r="U14" s="165"/>
      <c r="V14" s="166"/>
      <c r="W14" s="18"/>
      <c r="X14" s="421"/>
      <c r="Y14" s="421"/>
      <c r="Z14" s="422"/>
      <c r="AA14" s="423"/>
    </row>
    <row r="15" spans="1:27" ht="24" customHeight="1" x14ac:dyDescent="0.15">
      <c r="C15" s="183" t="s">
        <v>429</v>
      </c>
      <c r="D15" s="93"/>
      <c r="E15" s="93"/>
      <c r="F15" s="93"/>
      <c r="G15" s="667"/>
      <c r="H15" s="668"/>
      <c r="J15" s="96"/>
      <c r="K15" s="184" t="s">
        <v>3</v>
      </c>
      <c r="L15" s="777">
        <f>E36+G36+L36+Q36+V36</f>
        <v>28300</v>
      </c>
      <c r="M15" s="777"/>
      <c r="N15" s="96"/>
      <c r="O15" s="185" t="s">
        <v>0</v>
      </c>
    </row>
    <row r="16" spans="1:27" s="100" customFormat="1" ht="14.1" customHeight="1" x14ac:dyDescent="0.15">
      <c r="A16" s="186" t="s">
        <v>2</v>
      </c>
      <c r="B16" s="749" t="s">
        <v>1</v>
      </c>
      <c r="C16" s="750"/>
      <c r="D16" s="750"/>
      <c r="E16" s="750"/>
      <c r="F16" s="187" t="s">
        <v>345</v>
      </c>
      <c r="G16" s="98"/>
      <c r="H16" s="99"/>
      <c r="I16" s="778" t="s">
        <v>4</v>
      </c>
      <c r="J16" s="778"/>
      <c r="K16" s="778"/>
      <c r="L16" s="778"/>
      <c r="M16" s="187" t="s">
        <v>345</v>
      </c>
      <c r="N16" s="785" t="s">
        <v>5</v>
      </c>
      <c r="O16" s="778"/>
      <c r="P16" s="778"/>
      <c r="Q16" s="778"/>
      <c r="R16" s="187" t="s">
        <v>345</v>
      </c>
      <c r="S16" s="785" t="s">
        <v>6</v>
      </c>
      <c r="T16" s="778"/>
      <c r="U16" s="778"/>
      <c r="V16" s="778"/>
      <c r="W16" s="187" t="s">
        <v>345</v>
      </c>
      <c r="X16" s="775"/>
      <c r="Y16" s="775"/>
      <c r="Z16" s="775"/>
      <c r="AA16" s="776"/>
    </row>
    <row r="17" spans="1:27" s="100" customFormat="1" ht="14.1" customHeight="1" x14ac:dyDescent="0.15">
      <c r="A17" s="984" t="s">
        <v>310</v>
      </c>
      <c r="B17" s="114"/>
      <c r="C17" s="191" t="s">
        <v>311</v>
      </c>
      <c r="D17" s="387" t="s">
        <v>458</v>
      </c>
      <c r="E17" s="193">
        <v>2750</v>
      </c>
      <c r="F17" s="20"/>
      <c r="G17" s="117"/>
      <c r="H17" s="7"/>
      <c r="I17" s="412"/>
      <c r="J17" s="202" t="s">
        <v>189</v>
      </c>
      <c r="K17" s="108"/>
      <c r="L17" s="190">
        <v>700</v>
      </c>
      <c r="M17" s="6"/>
      <c r="N17" s="109"/>
      <c r="O17" s="107"/>
      <c r="P17" s="108"/>
      <c r="Q17" s="104"/>
      <c r="R17" s="6"/>
      <c r="S17" s="109"/>
      <c r="T17" s="202" t="s">
        <v>191</v>
      </c>
      <c r="U17" s="108"/>
      <c r="V17" s="190">
        <v>100</v>
      </c>
      <c r="W17" s="6"/>
      <c r="X17" s="674"/>
      <c r="Y17" s="675"/>
      <c r="Z17" s="676"/>
      <c r="AA17" s="677"/>
    </row>
    <row r="18" spans="1:27" s="100" customFormat="1" ht="14.1" customHeight="1" x14ac:dyDescent="0.15">
      <c r="A18" s="985"/>
      <c r="B18" s="114"/>
      <c r="C18" s="191" t="s">
        <v>312</v>
      </c>
      <c r="D18" s="387" t="s">
        <v>458</v>
      </c>
      <c r="E18" s="193">
        <v>1500</v>
      </c>
      <c r="F18" s="20"/>
      <c r="G18" s="117"/>
      <c r="H18" s="7"/>
      <c r="I18" s="416"/>
      <c r="J18" s="110"/>
      <c r="K18" s="111"/>
      <c r="L18" s="112"/>
      <c r="M18" s="7"/>
      <c r="N18" s="119"/>
      <c r="O18" s="110"/>
      <c r="P18" s="111"/>
      <c r="Q18" s="112"/>
      <c r="R18" s="7"/>
      <c r="S18" s="119"/>
      <c r="T18" s="110"/>
      <c r="U18" s="111"/>
      <c r="V18" s="112"/>
      <c r="W18" s="7"/>
      <c r="X18" s="678"/>
      <c r="Y18" s="679"/>
      <c r="Z18" s="679"/>
      <c r="AA18" s="399"/>
    </row>
    <row r="19" spans="1:27" s="100" customFormat="1" ht="14.1" customHeight="1" x14ac:dyDescent="0.15">
      <c r="A19" s="985"/>
      <c r="B19" s="114"/>
      <c r="C19" s="191" t="s">
        <v>246</v>
      </c>
      <c r="D19" s="387" t="s">
        <v>458</v>
      </c>
      <c r="E19" s="193">
        <v>1600</v>
      </c>
      <c r="F19" s="20"/>
      <c r="G19" s="117"/>
      <c r="H19" s="7"/>
      <c r="I19" s="416"/>
      <c r="J19" s="110"/>
      <c r="K19" s="111"/>
      <c r="L19" s="112"/>
      <c r="M19" s="7"/>
      <c r="N19" s="119"/>
      <c r="O19" s="110"/>
      <c r="P19" s="111"/>
      <c r="Q19" s="112"/>
      <c r="R19" s="7"/>
      <c r="S19" s="119"/>
      <c r="T19" s="110"/>
      <c r="U19" s="111"/>
      <c r="V19" s="112"/>
      <c r="W19" s="7"/>
      <c r="X19" s="680"/>
      <c r="Y19" s="679"/>
      <c r="Z19" s="679"/>
      <c r="AA19" s="399"/>
    </row>
    <row r="20" spans="1:27" s="100" customFormat="1" ht="14.1" customHeight="1" x14ac:dyDescent="0.15">
      <c r="A20" s="985"/>
      <c r="B20" s="114"/>
      <c r="C20" s="191" t="s">
        <v>313</v>
      </c>
      <c r="D20" s="195" t="s">
        <v>379</v>
      </c>
      <c r="E20" s="193">
        <v>900</v>
      </c>
      <c r="F20" s="20"/>
      <c r="G20" s="117"/>
      <c r="H20" s="7"/>
      <c r="I20" s="416"/>
      <c r="J20" s="110"/>
      <c r="K20" s="111"/>
      <c r="L20" s="112"/>
      <c r="M20" s="7"/>
      <c r="N20" s="119"/>
      <c r="O20" s="126"/>
      <c r="P20" s="111"/>
      <c r="Q20" s="112"/>
      <c r="R20" s="7"/>
      <c r="S20" s="119"/>
      <c r="T20" s="110"/>
      <c r="U20" s="111"/>
      <c r="V20" s="112"/>
      <c r="W20" s="7"/>
      <c r="X20" s="680"/>
      <c r="Y20" s="679"/>
      <c r="Z20" s="679"/>
      <c r="AA20" s="399"/>
    </row>
    <row r="21" spans="1:27" s="100" customFormat="1" ht="14.1" customHeight="1" x14ac:dyDescent="0.15">
      <c r="A21" s="985"/>
      <c r="B21" s="237" t="s">
        <v>235</v>
      </c>
      <c r="C21" s="191" t="s">
        <v>314</v>
      </c>
      <c r="D21" s="387" t="s">
        <v>458</v>
      </c>
      <c r="E21" s="337">
        <v>1200</v>
      </c>
      <c r="F21" s="20"/>
      <c r="G21" s="117"/>
      <c r="H21" s="7"/>
      <c r="I21" s="416"/>
      <c r="J21" s="110"/>
      <c r="K21" s="111"/>
      <c r="L21" s="112"/>
      <c r="M21" s="7"/>
      <c r="N21" s="119"/>
      <c r="O21" s="126"/>
      <c r="P21" s="111"/>
      <c r="Q21" s="112"/>
      <c r="R21" s="7"/>
      <c r="S21" s="119"/>
      <c r="T21" s="110"/>
      <c r="U21" s="111"/>
      <c r="V21" s="112"/>
      <c r="W21" s="7"/>
      <c r="X21" s="389" t="s">
        <v>542</v>
      </c>
      <c r="Y21" s="294"/>
      <c r="Z21" s="294"/>
      <c r="AA21" s="357"/>
    </row>
    <row r="22" spans="1:27" s="100" customFormat="1" ht="14.1" customHeight="1" x14ac:dyDescent="0.15">
      <c r="A22" s="986"/>
      <c r="B22" s="681"/>
      <c r="C22" s="682"/>
      <c r="D22" s="309"/>
      <c r="E22" s="310"/>
      <c r="F22" s="27"/>
      <c r="G22" s="280"/>
      <c r="H22" s="16"/>
      <c r="I22" s="683"/>
      <c r="J22" s="133"/>
      <c r="K22" s="143"/>
      <c r="L22" s="134"/>
      <c r="M22" s="11"/>
      <c r="N22" s="144"/>
      <c r="O22" s="133"/>
      <c r="P22" s="143"/>
      <c r="Q22" s="134"/>
      <c r="R22" s="11"/>
      <c r="S22" s="144"/>
      <c r="T22" s="133"/>
      <c r="U22" s="143"/>
      <c r="V22" s="134"/>
      <c r="W22" s="11"/>
      <c r="X22" s="881" t="s">
        <v>543</v>
      </c>
      <c r="Y22" s="882"/>
      <c r="Z22" s="882"/>
      <c r="AA22" s="883"/>
    </row>
    <row r="23" spans="1:27" s="100" customFormat="1" ht="14.1" customHeight="1" x14ac:dyDescent="0.15">
      <c r="A23" s="984" t="s">
        <v>315</v>
      </c>
      <c r="B23" s="102"/>
      <c r="C23" s="329" t="s">
        <v>316</v>
      </c>
      <c r="D23" s="387" t="s">
        <v>458</v>
      </c>
      <c r="E23" s="346">
        <v>2100</v>
      </c>
      <c r="F23" s="28"/>
      <c r="G23" s="150"/>
      <c r="H23" s="17"/>
      <c r="I23" s="684"/>
      <c r="J23" s="202" t="s">
        <v>190</v>
      </c>
      <c r="K23" s="108"/>
      <c r="L23" s="190">
        <v>450</v>
      </c>
      <c r="M23" s="15"/>
      <c r="N23" s="109"/>
      <c r="O23" s="107"/>
      <c r="P23" s="108"/>
      <c r="Q23" s="104"/>
      <c r="R23" s="15"/>
      <c r="S23" s="109"/>
      <c r="T23" s="107"/>
      <c r="U23" s="108"/>
      <c r="V23" s="104"/>
      <c r="W23" s="15"/>
      <c r="X23" s="881"/>
      <c r="Y23" s="882"/>
      <c r="Z23" s="882"/>
      <c r="AA23" s="883"/>
    </row>
    <row r="24" spans="1:27" s="100" customFormat="1" ht="14.1" customHeight="1" x14ac:dyDescent="0.15">
      <c r="A24" s="986"/>
      <c r="B24" s="277"/>
      <c r="C24" s="332" t="s">
        <v>317</v>
      </c>
      <c r="D24" s="690" t="s">
        <v>458</v>
      </c>
      <c r="E24" s="334">
        <v>2050</v>
      </c>
      <c r="F24" s="27"/>
      <c r="G24" s="280"/>
      <c r="H24" s="16"/>
      <c r="I24" s="685"/>
      <c r="J24" s="282"/>
      <c r="K24" s="225"/>
      <c r="L24" s="279"/>
      <c r="M24" s="16"/>
      <c r="N24" s="285"/>
      <c r="O24" s="282"/>
      <c r="P24" s="225"/>
      <c r="Q24" s="279"/>
      <c r="R24" s="16"/>
      <c r="S24" s="285"/>
      <c r="T24" s="282"/>
      <c r="U24" s="225"/>
      <c r="V24" s="279"/>
      <c r="W24" s="16"/>
      <c r="X24" s="427"/>
      <c r="Y24" s="428"/>
      <c r="Z24" s="428"/>
      <c r="AA24" s="429"/>
    </row>
    <row r="25" spans="1:27" s="100" customFormat="1" ht="14.1" customHeight="1" x14ac:dyDescent="0.15">
      <c r="A25" s="984" t="s">
        <v>318</v>
      </c>
      <c r="B25" s="102"/>
      <c r="C25" s="188" t="s">
        <v>102</v>
      </c>
      <c r="D25" s="388" t="s">
        <v>458</v>
      </c>
      <c r="E25" s="190">
        <v>4850</v>
      </c>
      <c r="F25" s="29"/>
      <c r="G25" s="105"/>
      <c r="H25" s="15"/>
      <c r="I25" s="684"/>
      <c r="J25" s="202" t="s">
        <v>102</v>
      </c>
      <c r="K25" s="108"/>
      <c r="L25" s="190">
        <v>700</v>
      </c>
      <c r="M25" s="15"/>
      <c r="N25" s="109"/>
      <c r="O25" s="107"/>
      <c r="P25" s="108"/>
      <c r="Q25" s="104"/>
      <c r="R25" s="15"/>
      <c r="S25" s="109"/>
      <c r="T25" s="202" t="s">
        <v>102</v>
      </c>
      <c r="U25" s="108"/>
      <c r="V25" s="190">
        <v>200</v>
      </c>
      <c r="W25" s="15"/>
      <c r="X25" s="427"/>
      <c r="Y25" s="428"/>
      <c r="Z25" s="428"/>
      <c r="AA25" s="429"/>
    </row>
    <row r="26" spans="1:27" s="100" customFormat="1" ht="14.1" customHeight="1" x14ac:dyDescent="0.15">
      <c r="A26" s="986"/>
      <c r="B26" s="277"/>
      <c r="C26" s="332" t="s">
        <v>319</v>
      </c>
      <c r="D26" s="690" t="s">
        <v>458</v>
      </c>
      <c r="E26" s="334">
        <v>1200</v>
      </c>
      <c r="F26" s="27"/>
      <c r="G26" s="280"/>
      <c r="H26" s="16"/>
      <c r="I26" s="685"/>
      <c r="J26" s="282"/>
      <c r="K26" s="225"/>
      <c r="L26" s="279"/>
      <c r="M26" s="16"/>
      <c r="N26" s="285"/>
      <c r="O26" s="282"/>
      <c r="P26" s="225"/>
      <c r="Q26" s="279"/>
      <c r="R26" s="16"/>
      <c r="S26" s="285"/>
      <c r="T26" s="282"/>
      <c r="U26" s="225"/>
      <c r="V26" s="279"/>
      <c r="W26" s="16"/>
      <c r="X26" s="212"/>
      <c r="Y26" s="155"/>
      <c r="Z26" s="155"/>
      <c r="AA26" s="158"/>
    </row>
    <row r="27" spans="1:27" s="100" customFormat="1" ht="14.1" customHeight="1" x14ac:dyDescent="0.15">
      <c r="A27" s="984" t="s">
        <v>320</v>
      </c>
      <c r="B27" s="102"/>
      <c r="C27" s="188" t="s">
        <v>103</v>
      </c>
      <c r="D27" s="388" t="s">
        <v>463</v>
      </c>
      <c r="E27" s="190">
        <v>2700</v>
      </c>
      <c r="F27" s="29"/>
      <c r="G27" s="105"/>
      <c r="H27" s="15"/>
      <c r="I27" s="684"/>
      <c r="J27" s="107"/>
      <c r="K27" s="108"/>
      <c r="L27" s="104"/>
      <c r="M27" s="15"/>
      <c r="N27" s="109"/>
      <c r="O27" s="107"/>
      <c r="P27" s="139"/>
      <c r="Q27" s="104"/>
      <c r="R27" s="15"/>
      <c r="S27" s="109"/>
      <c r="T27" s="107"/>
      <c r="U27" s="108"/>
      <c r="V27" s="104"/>
      <c r="W27" s="15"/>
      <c r="X27" s="214"/>
      <c r="Y27" s="148"/>
      <c r="Z27" s="148"/>
      <c r="AA27" s="149"/>
    </row>
    <row r="28" spans="1:27" s="100" customFormat="1" ht="14.1" customHeight="1" x14ac:dyDescent="0.15">
      <c r="A28" s="985"/>
      <c r="B28" s="114"/>
      <c r="C28" s="191" t="s">
        <v>321</v>
      </c>
      <c r="D28" s="196" t="s">
        <v>462</v>
      </c>
      <c r="E28" s="193">
        <v>1850</v>
      </c>
      <c r="F28" s="20"/>
      <c r="G28" s="117"/>
      <c r="H28" s="7"/>
      <c r="I28" s="438"/>
      <c r="J28" s="110"/>
      <c r="K28" s="111"/>
      <c r="L28" s="112"/>
      <c r="M28" s="7"/>
      <c r="N28" s="119"/>
      <c r="O28" s="110"/>
      <c r="P28" s="111"/>
      <c r="Q28" s="112"/>
      <c r="R28" s="7"/>
      <c r="S28" s="119"/>
      <c r="T28" s="110"/>
      <c r="U28" s="111"/>
      <c r="V28" s="112"/>
      <c r="W28" s="7"/>
      <c r="X28" s="981"/>
      <c r="Y28" s="908"/>
      <c r="Z28" s="908"/>
      <c r="AA28" s="982"/>
    </row>
    <row r="29" spans="1:27" s="100" customFormat="1" ht="14.1" customHeight="1" x14ac:dyDescent="0.15">
      <c r="A29" s="986"/>
      <c r="B29" s="277"/>
      <c r="C29" s="278"/>
      <c r="D29" s="374"/>
      <c r="E29" s="279"/>
      <c r="F29" s="27"/>
      <c r="G29" s="280"/>
      <c r="H29" s="16"/>
      <c r="I29" s="683"/>
      <c r="J29" s="282"/>
      <c r="K29" s="225"/>
      <c r="L29" s="279"/>
      <c r="M29" s="16"/>
      <c r="N29" s="285"/>
      <c r="O29" s="282"/>
      <c r="P29" s="225"/>
      <c r="Q29" s="279"/>
      <c r="R29" s="16"/>
      <c r="S29" s="285"/>
      <c r="T29" s="282"/>
      <c r="U29" s="225"/>
      <c r="V29" s="279"/>
      <c r="W29" s="16"/>
      <c r="X29" s="981"/>
      <c r="Y29" s="908"/>
      <c r="Z29" s="908"/>
      <c r="AA29" s="982"/>
    </row>
    <row r="30" spans="1:27" s="100" customFormat="1" ht="14.1" customHeight="1" x14ac:dyDescent="0.15">
      <c r="A30" s="984" t="s">
        <v>131</v>
      </c>
      <c r="B30" s="147"/>
      <c r="C30" s="329" t="s">
        <v>322</v>
      </c>
      <c r="D30" s="194" t="s">
        <v>520</v>
      </c>
      <c r="E30" s="346">
        <v>1050</v>
      </c>
      <c r="F30" s="28"/>
      <c r="G30" s="150"/>
      <c r="H30" s="17"/>
      <c r="I30" s="684"/>
      <c r="J30" s="197" t="s">
        <v>523</v>
      </c>
      <c r="K30" s="111"/>
      <c r="L30" s="193">
        <v>100</v>
      </c>
      <c r="M30" s="17"/>
      <c r="N30" s="153"/>
      <c r="O30" s="152"/>
      <c r="P30" s="139"/>
      <c r="Q30" s="140"/>
      <c r="R30" s="17"/>
      <c r="S30" s="153"/>
      <c r="T30" s="197" t="s">
        <v>104</v>
      </c>
      <c r="U30" s="111"/>
      <c r="V30" s="193">
        <v>150</v>
      </c>
      <c r="W30" s="17"/>
      <c r="X30" s="686"/>
      <c r="Y30" s="687"/>
      <c r="Z30" s="687"/>
      <c r="AA30" s="688"/>
    </row>
    <row r="31" spans="1:27" s="100" customFormat="1" ht="14.1" customHeight="1" x14ac:dyDescent="0.15">
      <c r="A31" s="985"/>
      <c r="B31" s="114"/>
      <c r="C31" s="191" t="s">
        <v>104</v>
      </c>
      <c r="D31" s="387" t="s">
        <v>458</v>
      </c>
      <c r="E31" s="193">
        <v>900</v>
      </c>
      <c r="F31" s="20"/>
      <c r="G31" s="117"/>
      <c r="H31" s="7"/>
      <c r="I31" s="438"/>
      <c r="L31" s="729"/>
      <c r="M31" s="7"/>
      <c r="N31" s="119"/>
      <c r="O31" s="110"/>
      <c r="P31" s="111"/>
      <c r="Q31" s="112"/>
      <c r="R31" s="7"/>
      <c r="S31" s="119"/>
      <c r="T31" s="197" t="s">
        <v>249</v>
      </c>
      <c r="U31" s="111"/>
      <c r="V31" s="193">
        <v>100</v>
      </c>
      <c r="W31" s="7"/>
      <c r="X31" s="689"/>
      <c r="Y31" s="687"/>
      <c r="Z31" s="687"/>
      <c r="AA31" s="688"/>
    </row>
    <row r="32" spans="1:27" s="100" customFormat="1" ht="14.1" customHeight="1" x14ac:dyDescent="0.15">
      <c r="A32" s="987"/>
      <c r="B32" s="237" t="s">
        <v>323</v>
      </c>
      <c r="C32" s="191" t="s">
        <v>324</v>
      </c>
      <c r="D32" s="387" t="s">
        <v>464</v>
      </c>
      <c r="E32" s="193">
        <v>1150</v>
      </c>
      <c r="F32" s="20"/>
      <c r="G32" s="117"/>
      <c r="H32" s="7"/>
      <c r="I32" s="416"/>
      <c r="J32" s="110"/>
      <c r="K32" s="111"/>
      <c r="L32" s="112"/>
      <c r="M32" s="7"/>
      <c r="N32" s="119"/>
      <c r="O32" s="110"/>
      <c r="P32" s="111"/>
      <c r="Q32" s="112"/>
      <c r="R32" s="7"/>
      <c r="S32" s="119"/>
      <c r="T32" s="110"/>
      <c r="U32" s="111"/>
      <c r="V32" s="112"/>
      <c r="W32" s="7"/>
      <c r="X32" s="389" t="s">
        <v>325</v>
      </c>
      <c r="Y32" s="274"/>
      <c r="Z32" s="274"/>
      <c r="AA32" s="275"/>
    </row>
    <row r="33" spans="1:27" s="100" customFormat="1" ht="14.1" customHeight="1" x14ac:dyDescent="0.15">
      <c r="A33" s="153"/>
      <c r="B33" s="210"/>
      <c r="C33" s="115"/>
      <c r="D33" s="111"/>
      <c r="E33" s="112"/>
      <c r="F33" s="20"/>
      <c r="G33" s="117"/>
      <c r="H33" s="7"/>
      <c r="I33" s="416"/>
      <c r="J33" s="110"/>
      <c r="K33" s="111"/>
      <c r="L33" s="112"/>
      <c r="M33" s="7"/>
      <c r="N33" s="119"/>
      <c r="O33" s="110"/>
      <c r="P33" s="111"/>
      <c r="Q33" s="112"/>
      <c r="R33" s="7"/>
      <c r="S33" s="119"/>
      <c r="T33" s="110"/>
      <c r="U33" s="111"/>
      <c r="V33" s="112"/>
      <c r="W33" s="7"/>
      <c r="X33" s="427"/>
      <c r="Y33" s="155"/>
      <c r="Z33" s="155"/>
      <c r="AA33" s="158"/>
    </row>
    <row r="34" spans="1:27" s="100" customFormat="1" ht="14.1" customHeight="1" x14ac:dyDescent="0.15">
      <c r="A34" s="113"/>
      <c r="B34" s="147"/>
      <c r="C34" s="115"/>
      <c r="D34" s="111"/>
      <c r="E34" s="112"/>
      <c r="F34" s="20"/>
      <c r="G34" s="117"/>
      <c r="H34" s="7"/>
      <c r="I34" s="416"/>
      <c r="J34" s="110"/>
      <c r="K34" s="111"/>
      <c r="L34" s="112"/>
      <c r="M34" s="7"/>
      <c r="N34" s="119"/>
      <c r="O34" s="110"/>
      <c r="P34" s="111"/>
      <c r="Q34" s="112"/>
      <c r="R34" s="7"/>
      <c r="S34" s="119"/>
      <c r="T34" s="110"/>
      <c r="U34" s="111"/>
      <c r="V34" s="112"/>
      <c r="W34" s="7"/>
      <c r="X34" s="212"/>
      <c r="Y34" s="155"/>
      <c r="Z34" s="155"/>
      <c r="AA34" s="158"/>
    </row>
    <row r="35" spans="1:27" s="100" customFormat="1" ht="14.1" customHeight="1" x14ac:dyDescent="0.15">
      <c r="A35" s="137"/>
      <c r="B35" s="159"/>
      <c r="C35" s="160"/>
      <c r="D35" s="143"/>
      <c r="E35" s="134"/>
      <c r="F35" s="27"/>
      <c r="G35" s="141"/>
      <c r="H35" s="16"/>
      <c r="I35" s="420"/>
      <c r="J35" s="133"/>
      <c r="K35" s="143"/>
      <c r="L35" s="134"/>
      <c r="M35" s="16"/>
      <c r="N35" s="144"/>
      <c r="O35" s="133"/>
      <c r="P35" s="143"/>
      <c r="Q35" s="134"/>
      <c r="R35" s="16"/>
      <c r="S35" s="144"/>
      <c r="T35" s="133"/>
      <c r="U35" s="143"/>
      <c r="V35" s="134"/>
      <c r="W35" s="16"/>
      <c r="X35" s="212"/>
      <c r="Y35" s="213"/>
      <c r="Z35" s="155"/>
      <c r="AA35" s="429"/>
    </row>
    <row r="36" spans="1:27" s="100" customFormat="1" ht="14.1" customHeight="1" x14ac:dyDescent="0.15">
      <c r="A36" s="162"/>
      <c r="B36" s="163"/>
      <c r="C36" s="205" t="str">
        <f>CONCATENATE(FIXED(COUNTA(C17:C35),0,0),"　店")</f>
        <v>14　店</v>
      </c>
      <c r="D36" s="165"/>
      <c r="E36" s="206">
        <f>SUM(E17:E35)</f>
        <v>25800</v>
      </c>
      <c r="F36" s="8">
        <f>SUM(F17:F35)</f>
        <v>0</v>
      </c>
      <c r="G36" s="302"/>
      <c r="H36" s="18"/>
      <c r="I36" s="302"/>
      <c r="J36" s="205" t="str">
        <f>CONCATENATE(FIXED(COUNTA(J17:J35),0,0),"　店")</f>
        <v>4　店</v>
      </c>
      <c r="K36" s="165"/>
      <c r="L36" s="206">
        <f>SUM(L17:L35)</f>
        <v>1950</v>
      </c>
      <c r="M36" s="9">
        <f>SUM(M17:N35)</f>
        <v>0</v>
      </c>
      <c r="N36" s="170"/>
      <c r="O36" s="164"/>
      <c r="P36" s="165"/>
      <c r="Q36" s="206">
        <f>SUM(Q17:Q35)</f>
        <v>0</v>
      </c>
      <c r="R36" s="9">
        <f>SUM(R17:R35)</f>
        <v>0</v>
      </c>
      <c r="S36" s="170"/>
      <c r="T36" s="205" t="str">
        <f>CONCATENATE(FIXED(COUNTA(T17:T35),0,0),"　店")</f>
        <v>4　店</v>
      </c>
      <c r="U36" s="165"/>
      <c r="V36" s="206">
        <f>SUM(V17:V35)</f>
        <v>550</v>
      </c>
      <c r="W36" s="9">
        <f>SUM(W17:W35)</f>
        <v>0</v>
      </c>
      <c r="X36" s="217"/>
      <c r="Y36" s="218"/>
      <c r="Z36" s="218"/>
      <c r="AA36" s="436"/>
    </row>
    <row r="37" spans="1:27" x14ac:dyDescent="0.15">
      <c r="A37" s="67" t="str">
        <f>表紙!$A$34</f>
        <v>令和7年（6月１日以降）</v>
      </c>
      <c r="X37" s="604"/>
      <c r="Y37" s="604"/>
      <c r="Z37" s="805">
        <f>SUM(表紙!A34)</f>
        <v>0</v>
      </c>
      <c r="AA37" s="805"/>
    </row>
  </sheetData>
  <sheetProtection algorithmName="SHA-512" hashValue="7feYN2NxenadHoFDsQl7YM5veprX43P+hE90PIwS6g35oEN2zkNO3PzwG3ZenL1kutw0X783kbuIVsTfJzzt0w==" saltValue="wOa+IvVR86gBbqjWGaSkLw==" spinCount="100000" sheet="1" objects="1" scenarios="1" formatCells="0"/>
  <mergeCells count="26">
    <mergeCell ref="A17:A22"/>
    <mergeCell ref="A23:A24"/>
    <mergeCell ref="A25:A26"/>
    <mergeCell ref="A27:A29"/>
    <mergeCell ref="A30:A32"/>
    <mergeCell ref="Y2:AA2"/>
    <mergeCell ref="B1:H2"/>
    <mergeCell ref="K1:Q1"/>
    <mergeCell ref="X28:AA29"/>
    <mergeCell ref="X22:AA23"/>
    <mergeCell ref="T1:X1"/>
    <mergeCell ref="K2:Q2"/>
    <mergeCell ref="N16:Q16"/>
    <mergeCell ref="I4:L4"/>
    <mergeCell ref="I16:L16"/>
    <mergeCell ref="L3:M3"/>
    <mergeCell ref="N4:Q4"/>
    <mergeCell ref="T2:W2"/>
    <mergeCell ref="Z37:AA37"/>
    <mergeCell ref="B16:E16"/>
    <mergeCell ref="X4:AA4"/>
    <mergeCell ref="X16:AA16"/>
    <mergeCell ref="L15:M15"/>
    <mergeCell ref="S4:V4"/>
    <mergeCell ref="S16:V16"/>
    <mergeCell ref="B4:E4"/>
  </mergeCells>
  <phoneticPr fontId="2"/>
  <dataValidations count="2">
    <dataValidation type="whole" operator="lessThanOrEqual" allowBlank="1" showInputMessage="1" showErrorMessage="1" sqref="W5:W13 M5:M13 F11:F13 R5:R13 F5:F9 H17:H35 F17:F35 R17:R35 W17:W35 M17:M35" xr:uid="{00000000-0002-0000-0D00-000000000000}">
      <formula1>E5</formula1>
    </dataValidation>
    <dataValidation allowBlank="1" showInputMessage="1" sqref="Y1 I1:K2 A1:A2 B1 R1:R2" xr:uid="{00000000-0002-0000-0D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8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39"/>
  <sheetViews>
    <sheetView showZeros="0" view="pageBreakPreview" zoomScaleNormal="100" zoomScaleSheetLayoutView="100" workbookViewId="0">
      <pane ySplit="4" topLeftCell="A11" activePane="bottomLeft" state="frozen"/>
      <selection activeCell="A35" sqref="A35"/>
      <selection pane="bottomLeft" activeCell="H35" sqref="H35"/>
    </sheetView>
  </sheetViews>
  <sheetFormatPr defaultColWidth="9" defaultRowHeight="13.5" x14ac:dyDescent="0.15"/>
  <cols>
    <col min="1" max="1" width="8.125" style="44" customWidth="1"/>
    <col min="2" max="2" width="1.875" style="92" customWidth="1"/>
    <col min="3" max="3" width="11.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0.375" style="44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7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30" ht="30" customHeight="1" x14ac:dyDescent="0.2">
      <c r="A1" s="179" t="s">
        <v>194</v>
      </c>
      <c r="B1" s="769"/>
      <c r="C1" s="769"/>
      <c r="D1" s="769"/>
      <c r="E1" s="769"/>
      <c r="F1" s="769"/>
      <c r="G1" s="769"/>
      <c r="H1" s="770"/>
      <c r="I1" s="180" t="s">
        <v>195</v>
      </c>
      <c r="J1" s="181" t="s">
        <v>195</v>
      </c>
      <c r="K1" s="773"/>
      <c r="L1" s="773"/>
      <c r="M1" s="773"/>
      <c r="N1" s="773"/>
      <c r="O1" s="773"/>
      <c r="P1" s="773"/>
      <c r="Q1" s="773"/>
      <c r="R1" s="180" t="s">
        <v>276</v>
      </c>
      <c r="S1" s="87"/>
      <c r="T1" s="773"/>
      <c r="U1" s="773"/>
      <c r="V1" s="773"/>
      <c r="W1" s="773"/>
      <c r="X1" s="774"/>
      <c r="Y1" s="182" t="s">
        <v>277</v>
      </c>
      <c r="Z1" s="88"/>
      <c r="AA1" s="89"/>
    </row>
    <row r="2" spans="1:30" ht="30" customHeight="1" x14ac:dyDescent="0.2">
      <c r="A2" s="90"/>
      <c r="B2" s="771"/>
      <c r="C2" s="771"/>
      <c r="D2" s="771"/>
      <c r="E2" s="771"/>
      <c r="F2" s="771"/>
      <c r="G2" s="771"/>
      <c r="H2" s="772"/>
      <c r="I2" s="180" t="s">
        <v>196</v>
      </c>
      <c r="J2" s="181" t="s">
        <v>196</v>
      </c>
      <c r="K2" s="773"/>
      <c r="L2" s="773"/>
      <c r="M2" s="773"/>
      <c r="N2" s="773"/>
      <c r="O2" s="773"/>
      <c r="P2" s="773"/>
      <c r="Q2" s="773"/>
      <c r="R2" s="180" t="s">
        <v>197</v>
      </c>
      <c r="S2" s="91"/>
      <c r="T2" s="764">
        <f>F38+H38+M38+R38+W38</f>
        <v>0</v>
      </c>
      <c r="U2" s="764"/>
      <c r="V2" s="764"/>
      <c r="W2" s="764"/>
      <c r="X2" s="60" t="s">
        <v>0</v>
      </c>
      <c r="Y2" s="765"/>
      <c r="Z2" s="766"/>
      <c r="AA2" s="767"/>
    </row>
    <row r="3" spans="1:30" ht="24" customHeight="1" x14ac:dyDescent="0.15">
      <c r="C3" s="183" t="s">
        <v>8</v>
      </c>
      <c r="D3" s="93"/>
      <c r="E3" s="93"/>
      <c r="F3" s="93"/>
      <c r="G3" s="94"/>
      <c r="H3" s="95"/>
      <c r="J3" s="96"/>
      <c r="K3" s="184" t="s">
        <v>3</v>
      </c>
      <c r="L3" s="777">
        <f>E38+G38+L38+Q38+V38</f>
        <v>70400</v>
      </c>
      <c r="M3" s="777"/>
      <c r="N3" s="96"/>
      <c r="O3" s="185" t="s">
        <v>0</v>
      </c>
    </row>
    <row r="4" spans="1:30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775"/>
      <c r="Y4" s="775"/>
      <c r="Z4" s="775"/>
      <c r="AA4" s="776"/>
    </row>
    <row r="5" spans="1:30" ht="14.1" customHeight="1" x14ac:dyDescent="0.15">
      <c r="A5" s="101"/>
      <c r="B5" s="102"/>
      <c r="C5" s="188" t="s">
        <v>9</v>
      </c>
      <c r="D5" s="189" t="s">
        <v>455</v>
      </c>
      <c r="E5" s="190">
        <v>1950</v>
      </c>
      <c r="F5" s="2"/>
      <c r="G5" s="105"/>
      <c r="H5" s="6"/>
      <c r="I5" s="106"/>
      <c r="J5" s="202" t="s">
        <v>132</v>
      </c>
      <c r="K5" s="203" t="s">
        <v>359</v>
      </c>
      <c r="L5" s="190">
        <v>250</v>
      </c>
      <c r="M5" s="6"/>
      <c r="N5" s="109"/>
      <c r="O5" s="197" t="s">
        <v>135</v>
      </c>
      <c r="P5" s="204" t="s">
        <v>359</v>
      </c>
      <c r="Q5" s="193">
        <v>400</v>
      </c>
      <c r="R5" s="38"/>
      <c r="S5" s="109"/>
      <c r="T5" s="202" t="s">
        <v>362</v>
      </c>
      <c r="U5" s="108"/>
      <c r="V5" s="190">
        <v>1000</v>
      </c>
      <c r="W5" s="6"/>
      <c r="X5" s="779" t="s">
        <v>532</v>
      </c>
      <c r="Y5" s="780"/>
      <c r="Z5" s="780"/>
      <c r="AA5" s="781"/>
    </row>
    <row r="6" spans="1:30" ht="14.1" customHeight="1" x14ac:dyDescent="0.15">
      <c r="A6" s="113"/>
      <c r="B6" s="114"/>
      <c r="C6" s="191" t="s">
        <v>10</v>
      </c>
      <c r="D6" s="192" t="s">
        <v>455</v>
      </c>
      <c r="E6" s="193">
        <v>6200</v>
      </c>
      <c r="F6" s="3"/>
      <c r="G6" s="117"/>
      <c r="H6" s="7"/>
      <c r="I6" s="118"/>
      <c r="J6" s="197" t="s">
        <v>133</v>
      </c>
      <c r="K6" s="204" t="s">
        <v>359</v>
      </c>
      <c r="L6" s="193">
        <v>500</v>
      </c>
      <c r="M6" s="7"/>
      <c r="N6" s="119"/>
      <c r="O6" s="197" t="s">
        <v>11</v>
      </c>
      <c r="P6" s="204" t="s">
        <v>359</v>
      </c>
      <c r="Q6" s="193">
        <v>500</v>
      </c>
      <c r="R6" s="40"/>
      <c r="S6" s="119"/>
      <c r="T6" s="197" t="s">
        <v>133</v>
      </c>
      <c r="U6" s="111"/>
      <c r="V6" s="193">
        <v>750</v>
      </c>
      <c r="W6" s="7"/>
      <c r="X6" s="782"/>
      <c r="Y6" s="783"/>
      <c r="Z6" s="783"/>
      <c r="AA6" s="784"/>
    </row>
    <row r="7" spans="1:30" ht="14.1" customHeight="1" x14ac:dyDescent="0.15">
      <c r="A7" s="113"/>
      <c r="B7" s="114"/>
      <c r="C7" s="191" t="s">
        <v>11</v>
      </c>
      <c r="D7" s="194" t="s">
        <v>455</v>
      </c>
      <c r="E7" s="193">
        <v>5200</v>
      </c>
      <c r="F7" s="3"/>
      <c r="G7" s="117"/>
      <c r="H7" s="7"/>
      <c r="I7" s="118"/>
      <c r="J7" s="197" t="s">
        <v>9</v>
      </c>
      <c r="K7" s="204" t="s">
        <v>359</v>
      </c>
      <c r="L7" s="193">
        <v>350</v>
      </c>
      <c r="M7" s="7"/>
      <c r="N7" s="119"/>
      <c r="O7" s="197" t="s">
        <v>385</v>
      </c>
      <c r="P7" s="204" t="s">
        <v>359</v>
      </c>
      <c r="Q7" s="193">
        <v>450</v>
      </c>
      <c r="R7" s="40"/>
      <c r="S7" s="119"/>
      <c r="T7" s="197" t="s">
        <v>16</v>
      </c>
      <c r="U7" s="111"/>
      <c r="V7" s="193">
        <v>1000</v>
      </c>
      <c r="W7" s="7"/>
      <c r="X7" s="782"/>
      <c r="Y7" s="783"/>
      <c r="Z7" s="783"/>
      <c r="AA7" s="784"/>
      <c r="AB7" s="121"/>
      <c r="AC7" s="121"/>
      <c r="AD7" s="121"/>
    </row>
    <row r="8" spans="1:30" ht="14.1" customHeight="1" x14ac:dyDescent="0.15">
      <c r="A8" s="113"/>
      <c r="B8" s="114"/>
      <c r="C8" s="191" t="s">
        <v>12</v>
      </c>
      <c r="D8" s="195" t="s">
        <v>456</v>
      </c>
      <c r="E8" s="193">
        <v>2550</v>
      </c>
      <c r="F8" s="3"/>
      <c r="G8" s="117"/>
      <c r="H8" s="7"/>
      <c r="I8" s="118"/>
      <c r="J8" s="197" t="s">
        <v>10</v>
      </c>
      <c r="K8" s="204" t="s">
        <v>359</v>
      </c>
      <c r="L8" s="193">
        <v>750</v>
      </c>
      <c r="M8" s="7"/>
      <c r="N8" s="119"/>
      <c r="O8" s="197" t="s">
        <v>386</v>
      </c>
      <c r="P8" s="204" t="s">
        <v>359</v>
      </c>
      <c r="Q8" s="193">
        <v>350</v>
      </c>
      <c r="R8" s="39"/>
      <c r="S8" s="119"/>
      <c r="T8" s="197" t="s">
        <v>148</v>
      </c>
      <c r="U8" s="111"/>
      <c r="V8" s="193">
        <v>550</v>
      </c>
      <c r="W8" s="7"/>
      <c r="X8" s="782"/>
      <c r="Y8" s="783"/>
      <c r="Z8" s="783"/>
      <c r="AA8" s="784"/>
    </row>
    <row r="9" spans="1:30" ht="14.1" customHeight="1" x14ac:dyDescent="0.15">
      <c r="A9" s="113"/>
      <c r="B9" s="114"/>
      <c r="C9" s="191" t="s">
        <v>13</v>
      </c>
      <c r="D9" s="192" t="s">
        <v>355</v>
      </c>
      <c r="E9" s="193">
        <v>850</v>
      </c>
      <c r="F9" s="3"/>
      <c r="G9" s="117"/>
      <c r="H9" s="7"/>
      <c r="I9" s="118"/>
      <c r="J9" s="197" t="s">
        <v>433</v>
      </c>
      <c r="K9" s="204" t="s">
        <v>434</v>
      </c>
      <c r="L9" s="193">
        <v>1200</v>
      </c>
      <c r="M9" s="7"/>
      <c r="N9" s="119"/>
      <c r="O9" s="110"/>
      <c r="P9" s="111"/>
      <c r="Q9" s="112"/>
      <c r="R9" s="7"/>
      <c r="S9" s="119"/>
      <c r="T9" s="197" t="s">
        <v>186</v>
      </c>
      <c r="U9" s="111"/>
      <c r="V9" s="193">
        <v>450</v>
      </c>
      <c r="W9" s="7"/>
      <c r="X9" s="782"/>
      <c r="Y9" s="783"/>
      <c r="Z9" s="783"/>
      <c r="AA9" s="784"/>
    </row>
    <row r="10" spans="1:30" ht="14.1" customHeight="1" x14ac:dyDescent="0.15">
      <c r="A10" s="113"/>
      <c r="B10" s="114"/>
      <c r="C10" s="191" t="s">
        <v>14</v>
      </c>
      <c r="D10" s="194" t="s">
        <v>455</v>
      </c>
      <c r="E10" s="193">
        <v>1150</v>
      </c>
      <c r="F10" s="3"/>
      <c r="G10" s="117"/>
      <c r="H10" s="7"/>
      <c r="I10" s="118"/>
      <c r="J10" s="197" t="s">
        <v>134</v>
      </c>
      <c r="K10" s="204" t="s">
        <v>434</v>
      </c>
      <c r="L10" s="193">
        <v>800</v>
      </c>
      <c r="M10" s="7"/>
      <c r="N10" s="119"/>
      <c r="O10" s="110"/>
      <c r="P10" s="111"/>
      <c r="Q10" s="112"/>
      <c r="R10" s="7"/>
      <c r="S10" s="119"/>
      <c r="T10" s="110"/>
      <c r="U10" s="111"/>
      <c r="V10" s="112"/>
      <c r="W10" s="7"/>
      <c r="X10" s="782"/>
      <c r="Y10" s="783"/>
      <c r="Z10" s="783"/>
      <c r="AA10" s="784"/>
    </row>
    <row r="11" spans="1:30" ht="14.1" customHeight="1" x14ac:dyDescent="0.15">
      <c r="A11" s="113"/>
      <c r="B11" s="114"/>
      <c r="C11" s="191" t="s">
        <v>244</v>
      </c>
      <c r="D11" s="195" t="s">
        <v>456</v>
      </c>
      <c r="E11" s="193">
        <v>1950</v>
      </c>
      <c r="F11" s="3"/>
      <c r="G11" s="117"/>
      <c r="H11" s="7"/>
      <c r="I11" s="118"/>
      <c r="J11" s="197" t="s">
        <v>360</v>
      </c>
      <c r="K11" s="204" t="s">
        <v>434</v>
      </c>
      <c r="L11" s="193">
        <v>650</v>
      </c>
      <c r="M11" s="7"/>
      <c r="N11" s="119"/>
      <c r="Q11" s="112"/>
      <c r="R11" s="7"/>
      <c r="S11" s="119"/>
      <c r="T11" s="110"/>
      <c r="U11" s="111"/>
      <c r="V11" s="112"/>
      <c r="W11" s="7"/>
      <c r="X11" s="782"/>
      <c r="Y11" s="783"/>
      <c r="Z11" s="783"/>
      <c r="AA11" s="784"/>
    </row>
    <row r="12" spans="1:30" ht="14.1" customHeight="1" x14ac:dyDescent="0.15">
      <c r="A12" s="113"/>
      <c r="B12" s="114"/>
      <c r="C12" s="191" t="s">
        <v>15</v>
      </c>
      <c r="D12" s="195" t="s">
        <v>456</v>
      </c>
      <c r="E12" s="193">
        <v>1400</v>
      </c>
      <c r="F12" s="3"/>
      <c r="G12" s="117"/>
      <c r="H12" s="7"/>
      <c r="I12" s="118"/>
      <c r="J12" s="197" t="s">
        <v>361</v>
      </c>
      <c r="K12" s="204" t="s">
        <v>434</v>
      </c>
      <c r="L12" s="193">
        <v>600</v>
      </c>
      <c r="M12" s="7"/>
      <c r="N12" s="119"/>
      <c r="O12" s="110"/>
      <c r="P12" s="111"/>
      <c r="Q12" s="112"/>
      <c r="R12" s="7"/>
      <c r="S12" s="119"/>
      <c r="T12" s="110"/>
      <c r="U12" s="111"/>
      <c r="V12" s="112"/>
      <c r="W12" s="7"/>
      <c r="X12" s="782"/>
      <c r="Y12" s="783"/>
      <c r="Z12" s="783"/>
      <c r="AA12" s="784"/>
    </row>
    <row r="13" spans="1:30" ht="14.1" customHeight="1" x14ac:dyDescent="0.15">
      <c r="A13" s="113"/>
      <c r="B13" s="114"/>
      <c r="C13" s="191" t="s">
        <v>356</v>
      </c>
      <c r="D13" s="195" t="s">
        <v>466</v>
      </c>
      <c r="E13" s="193">
        <v>1100</v>
      </c>
      <c r="F13" s="3"/>
      <c r="G13" s="117"/>
      <c r="H13" s="7"/>
      <c r="I13" s="118"/>
      <c r="J13" s="197" t="s">
        <v>186</v>
      </c>
      <c r="K13" s="204" t="s">
        <v>359</v>
      </c>
      <c r="L13" s="193">
        <v>500</v>
      </c>
      <c r="M13" s="7"/>
      <c r="N13" s="119"/>
      <c r="O13" s="110"/>
      <c r="P13" s="111"/>
      <c r="Q13" s="112"/>
      <c r="R13" s="7"/>
      <c r="S13" s="119"/>
      <c r="T13" s="110"/>
      <c r="U13" s="111"/>
      <c r="V13" s="112"/>
      <c r="W13" s="7"/>
      <c r="X13" s="782"/>
      <c r="Y13" s="783"/>
      <c r="Z13" s="783"/>
      <c r="AA13" s="784"/>
    </row>
    <row r="14" spans="1:30" ht="14.1" customHeight="1" x14ac:dyDescent="0.15">
      <c r="A14" s="113"/>
      <c r="B14" s="114"/>
      <c r="C14" s="191" t="s">
        <v>16</v>
      </c>
      <c r="D14" s="192" t="s">
        <v>455</v>
      </c>
      <c r="E14" s="193">
        <v>4500</v>
      </c>
      <c r="F14" s="3"/>
      <c r="G14" s="117"/>
      <c r="H14" s="7"/>
      <c r="I14" s="118"/>
      <c r="J14" s="110"/>
      <c r="K14" s="111"/>
      <c r="L14" s="112"/>
      <c r="M14" s="7"/>
      <c r="N14" s="119"/>
      <c r="O14" s="110"/>
      <c r="P14" s="111"/>
      <c r="Q14" s="112"/>
      <c r="R14" s="7"/>
      <c r="S14" s="119"/>
      <c r="T14" s="110"/>
      <c r="U14" s="111"/>
      <c r="V14" s="112"/>
      <c r="W14" s="7"/>
      <c r="X14" s="782"/>
      <c r="Y14" s="783"/>
      <c r="Z14" s="783"/>
      <c r="AA14" s="784"/>
    </row>
    <row r="15" spans="1:30" ht="14.1" customHeight="1" x14ac:dyDescent="0.15">
      <c r="A15" s="113"/>
      <c r="B15" s="114"/>
      <c r="C15" s="191" t="s">
        <v>17</v>
      </c>
      <c r="D15" s="192" t="s">
        <v>455</v>
      </c>
      <c r="E15" s="193">
        <v>1600</v>
      </c>
      <c r="F15" s="3"/>
      <c r="G15" s="117"/>
      <c r="H15" s="7"/>
      <c r="I15" s="118"/>
      <c r="J15" s="110"/>
      <c r="K15" s="111"/>
      <c r="L15" s="112"/>
      <c r="M15" s="7"/>
      <c r="N15" s="119"/>
      <c r="O15" s="123"/>
      <c r="P15" s="111"/>
      <c r="Q15" s="112"/>
      <c r="R15" s="7"/>
      <c r="S15" s="119"/>
      <c r="T15" s="110"/>
      <c r="U15" s="111"/>
      <c r="V15" s="112"/>
      <c r="W15" s="7"/>
      <c r="X15" s="782"/>
      <c r="Y15" s="783"/>
      <c r="Z15" s="783"/>
      <c r="AA15" s="784"/>
    </row>
    <row r="16" spans="1:30" ht="14.1" customHeight="1" x14ac:dyDescent="0.15">
      <c r="A16" s="113"/>
      <c r="B16" s="114"/>
      <c r="C16" s="191" t="s">
        <v>18</v>
      </c>
      <c r="D16" s="196" t="s">
        <v>456</v>
      </c>
      <c r="E16" s="193">
        <v>2800</v>
      </c>
      <c r="F16" s="3"/>
      <c r="G16" s="117"/>
      <c r="H16" s="7"/>
      <c r="I16" s="118"/>
      <c r="J16" s="110"/>
      <c r="K16" s="111"/>
      <c r="L16" s="112"/>
      <c r="M16" s="7"/>
      <c r="N16" s="119"/>
      <c r="O16" s="110"/>
      <c r="P16" s="111"/>
      <c r="Q16" s="112"/>
      <c r="R16" s="7"/>
      <c r="S16" s="119"/>
      <c r="T16" s="110"/>
      <c r="U16" s="111"/>
      <c r="V16" s="112"/>
      <c r="W16" s="7"/>
      <c r="X16" s="782"/>
      <c r="Y16" s="783"/>
      <c r="Z16" s="783"/>
      <c r="AA16" s="784"/>
    </row>
    <row r="17" spans="1:27" ht="14.1" customHeight="1" x14ac:dyDescent="0.15">
      <c r="A17" s="113"/>
      <c r="B17" s="114"/>
      <c r="C17" s="191" t="s">
        <v>19</v>
      </c>
      <c r="D17" s="192" t="s">
        <v>455</v>
      </c>
      <c r="E17" s="193">
        <v>2050</v>
      </c>
      <c r="F17" s="3"/>
      <c r="G17" s="117"/>
      <c r="H17" s="7"/>
      <c r="I17" s="118"/>
      <c r="J17" s="110"/>
      <c r="K17" s="111"/>
      <c r="L17" s="112"/>
      <c r="M17" s="7"/>
      <c r="N17" s="119"/>
      <c r="O17" s="110"/>
      <c r="P17" s="111"/>
      <c r="Q17" s="112"/>
      <c r="R17" s="7"/>
      <c r="S17" s="119"/>
      <c r="T17" s="110"/>
      <c r="U17" s="111"/>
      <c r="V17" s="112"/>
      <c r="W17" s="7"/>
      <c r="X17" s="782"/>
      <c r="Y17" s="783"/>
      <c r="Z17" s="783"/>
      <c r="AA17" s="784"/>
    </row>
    <row r="18" spans="1:27" ht="14.1" customHeight="1" x14ac:dyDescent="0.15">
      <c r="A18" s="113"/>
      <c r="B18" s="114"/>
      <c r="C18" s="191" t="s">
        <v>357</v>
      </c>
      <c r="D18" s="192" t="s">
        <v>455</v>
      </c>
      <c r="E18" s="193">
        <v>1700</v>
      </c>
      <c r="F18" s="3"/>
      <c r="G18" s="117"/>
      <c r="H18" s="7"/>
      <c r="I18" s="118"/>
      <c r="J18" s="110"/>
      <c r="K18" s="111"/>
      <c r="L18" s="112"/>
      <c r="M18" s="7"/>
      <c r="N18" s="119"/>
      <c r="O18" s="124"/>
      <c r="P18" s="111"/>
      <c r="Q18" s="112"/>
      <c r="R18" s="7"/>
      <c r="S18" s="119"/>
      <c r="T18" s="110"/>
      <c r="U18" s="111"/>
      <c r="V18" s="112"/>
      <c r="W18" s="7"/>
      <c r="X18" s="782"/>
      <c r="Y18" s="783"/>
      <c r="Z18" s="783"/>
      <c r="AA18" s="784"/>
    </row>
    <row r="19" spans="1:27" ht="14.1" customHeight="1" x14ac:dyDescent="0.15">
      <c r="A19" s="125"/>
      <c r="B19" s="114"/>
      <c r="C19" s="563" t="s">
        <v>521</v>
      </c>
      <c r="D19" s="195" t="s">
        <v>544</v>
      </c>
      <c r="E19" s="193">
        <v>2100</v>
      </c>
      <c r="F19" s="3"/>
      <c r="G19" s="117"/>
      <c r="H19" s="7"/>
      <c r="I19" s="118"/>
      <c r="J19" s="110"/>
      <c r="K19" s="111"/>
      <c r="L19" s="112"/>
      <c r="M19" s="7"/>
      <c r="N19" s="119"/>
      <c r="O19" s="110"/>
      <c r="P19" s="111"/>
      <c r="Q19" s="112"/>
      <c r="R19" s="7"/>
      <c r="S19" s="119"/>
      <c r="T19" s="110"/>
      <c r="U19" s="111"/>
      <c r="V19" s="112"/>
      <c r="W19" s="7"/>
      <c r="X19" s="782"/>
      <c r="Y19" s="783"/>
      <c r="Z19" s="783"/>
      <c r="AA19" s="784"/>
    </row>
    <row r="20" spans="1:27" ht="14.1" customHeight="1" x14ac:dyDescent="0.15">
      <c r="A20" s="113"/>
      <c r="B20" s="114"/>
      <c r="C20" s="197" t="s">
        <v>20</v>
      </c>
      <c r="D20" s="192" t="s">
        <v>455</v>
      </c>
      <c r="E20" s="193">
        <v>950</v>
      </c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11"/>
      <c r="Q20" s="112"/>
      <c r="R20" s="7"/>
      <c r="S20" s="119"/>
      <c r="T20" s="110"/>
      <c r="U20" s="111"/>
      <c r="V20" s="112"/>
      <c r="W20" s="7"/>
      <c r="X20" s="782"/>
      <c r="Y20" s="783"/>
      <c r="Z20" s="783"/>
      <c r="AA20" s="784"/>
    </row>
    <row r="21" spans="1:27" ht="14.1" customHeight="1" x14ac:dyDescent="0.15">
      <c r="A21" s="113"/>
      <c r="B21" s="114"/>
      <c r="C21" s="198" t="s">
        <v>21</v>
      </c>
      <c r="D21" s="192" t="s">
        <v>455</v>
      </c>
      <c r="E21" s="199">
        <v>2000</v>
      </c>
      <c r="F21" s="3"/>
      <c r="G21" s="117"/>
      <c r="H21" s="7"/>
      <c r="I21" s="118"/>
      <c r="J21" s="110"/>
      <c r="K21" s="111"/>
      <c r="L21" s="112"/>
      <c r="M21" s="7"/>
      <c r="N21" s="119"/>
      <c r="O21" s="110"/>
      <c r="P21" s="111"/>
      <c r="Q21" s="112"/>
      <c r="R21" s="7"/>
      <c r="S21" s="119"/>
      <c r="T21" s="110"/>
      <c r="U21" s="111"/>
      <c r="V21" s="112"/>
      <c r="W21" s="7"/>
      <c r="X21" s="782"/>
      <c r="Y21" s="783"/>
      <c r="Z21" s="783"/>
      <c r="AA21" s="784"/>
    </row>
    <row r="22" spans="1:27" ht="14.1" customHeight="1" x14ac:dyDescent="0.15">
      <c r="A22" s="113"/>
      <c r="B22" s="114"/>
      <c r="C22" s="198" t="s">
        <v>22</v>
      </c>
      <c r="D22" s="192" t="s">
        <v>455</v>
      </c>
      <c r="E22" s="199">
        <v>2050</v>
      </c>
      <c r="F22" s="3"/>
      <c r="G22" s="117"/>
      <c r="H22" s="7"/>
      <c r="I22" s="118"/>
      <c r="J22" s="110"/>
      <c r="K22" s="111"/>
      <c r="L22" s="112"/>
      <c r="M22" s="7"/>
      <c r="N22" s="119"/>
      <c r="O22" s="110"/>
      <c r="P22" s="111"/>
      <c r="Q22" s="112"/>
      <c r="R22" s="7"/>
      <c r="S22" s="119"/>
      <c r="T22" s="110"/>
      <c r="U22" s="111"/>
      <c r="V22" s="112"/>
      <c r="W22" s="7"/>
      <c r="X22" s="782"/>
      <c r="Y22" s="783"/>
      <c r="Z22" s="783"/>
      <c r="AA22" s="784"/>
    </row>
    <row r="23" spans="1:27" ht="14.1" customHeight="1" x14ac:dyDescent="0.15">
      <c r="A23" s="113"/>
      <c r="B23" s="114"/>
      <c r="C23" s="198" t="s">
        <v>23</v>
      </c>
      <c r="D23" s="192" t="s">
        <v>455</v>
      </c>
      <c r="E23" s="199">
        <v>1400</v>
      </c>
      <c r="F23" s="3"/>
      <c r="G23" s="117"/>
      <c r="H23" s="7"/>
      <c r="I23" s="118"/>
      <c r="J23" s="110"/>
      <c r="K23" s="111"/>
      <c r="L23" s="112"/>
      <c r="M23" s="7"/>
      <c r="N23" s="119"/>
      <c r="O23" s="110"/>
      <c r="P23" s="111"/>
      <c r="Q23" s="112"/>
      <c r="R23" s="7"/>
      <c r="S23" s="119"/>
      <c r="T23" s="110"/>
      <c r="U23" s="111"/>
      <c r="V23" s="112"/>
      <c r="W23" s="7"/>
      <c r="X23" s="128"/>
      <c r="Y23" s="129"/>
      <c r="Z23" s="130"/>
      <c r="AA23" s="131"/>
    </row>
    <row r="24" spans="1:27" ht="14.1" customHeight="1" x14ac:dyDescent="0.15">
      <c r="A24" s="113"/>
      <c r="B24" s="132"/>
      <c r="C24" s="191" t="s">
        <v>24</v>
      </c>
      <c r="D24" s="192" t="s">
        <v>354</v>
      </c>
      <c r="E24" s="193">
        <v>2400</v>
      </c>
      <c r="F24" s="4"/>
      <c r="G24" s="117"/>
      <c r="H24" s="7"/>
      <c r="I24" s="118"/>
      <c r="J24" s="110"/>
      <c r="K24" s="111"/>
      <c r="L24" s="112"/>
      <c r="M24" s="7"/>
      <c r="N24" s="119"/>
      <c r="O24" s="110"/>
      <c r="P24" s="111"/>
      <c r="Q24" s="112"/>
      <c r="R24" s="7"/>
      <c r="S24" s="119"/>
      <c r="T24" s="110"/>
      <c r="U24" s="111"/>
      <c r="V24" s="112"/>
      <c r="W24" s="7"/>
      <c r="X24" s="128"/>
      <c r="Y24" s="129"/>
      <c r="Z24" s="130"/>
      <c r="AA24" s="131"/>
    </row>
    <row r="25" spans="1:27" ht="14.1" customHeight="1" x14ac:dyDescent="0.15">
      <c r="A25" s="113"/>
      <c r="B25" s="132"/>
      <c r="C25" s="191" t="s">
        <v>443</v>
      </c>
      <c r="D25" s="192" t="s">
        <v>455</v>
      </c>
      <c r="E25" s="193">
        <v>4500</v>
      </c>
      <c r="F25" s="4"/>
      <c r="G25" s="117"/>
      <c r="H25" s="7"/>
      <c r="I25" s="118"/>
      <c r="J25" s="110"/>
      <c r="K25" s="111"/>
      <c r="L25" s="112"/>
      <c r="M25" s="7"/>
      <c r="N25" s="119"/>
      <c r="O25" s="110"/>
      <c r="P25" s="111"/>
      <c r="Q25" s="112"/>
      <c r="R25" s="7"/>
      <c r="S25" s="119"/>
      <c r="T25" s="110"/>
      <c r="U25" s="111"/>
      <c r="V25" s="112"/>
      <c r="W25" s="7"/>
      <c r="X25" s="128"/>
      <c r="Y25" s="129"/>
      <c r="Z25" s="130"/>
      <c r="AA25" s="131"/>
    </row>
    <row r="26" spans="1:27" ht="14.1" customHeight="1" x14ac:dyDescent="0.15">
      <c r="A26" s="113"/>
      <c r="B26" s="114"/>
      <c r="C26" s="563" t="s">
        <v>522</v>
      </c>
      <c r="D26" s="196" t="s">
        <v>456</v>
      </c>
      <c r="E26" s="193">
        <v>2250</v>
      </c>
      <c r="F26" s="3"/>
      <c r="G26" s="117"/>
      <c r="H26" s="7"/>
      <c r="I26" s="118"/>
      <c r="J26" s="110"/>
      <c r="K26" s="111"/>
      <c r="L26" s="112"/>
      <c r="M26" s="7"/>
      <c r="N26" s="119"/>
      <c r="O26" s="110"/>
      <c r="P26" s="111"/>
      <c r="Q26" s="112"/>
      <c r="R26" s="7"/>
      <c r="S26" s="119"/>
      <c r="T26" s="110"/>
      <c r="U26" s="111"/>
      <c r="V26" s="112"/>
      <c r="W26" s="7"/>
      <c r="X26" s="128"/>
      <c r="Y26" s="129"/>
      <c r="Z26" s="130"/>
      <c r="AA26" s="131"/>
    </row>
    <row r="27" spans="1:27" ht="14.1" customHeight="1" x14ac:dyDescent="0.15">
      <c r="A27" s="113"/>
      <c r="B27" s="114"/>
      <c r="C27" s="200" t="s">
        <v>358</v>
      </c>
      <c r="D27" s="192" t="s">
        <v>455</v>
      </c>
      <c r="E27" s="201">
        <v>2400</v>
      </c>
      <c r="F27" s="3"/>
      <c r="G27" s="117"/>
      <c r="H27" s="7"/>
      <c r="I27" s="118"/>
      <c r="J27" s="110"/>
      <c r="K27" s="111"/>
      <c r="L27" s="112"/>
      <c r="M27" s="7"/>
      <c r="N27" s="119"/>
      <c r="O27" s="110"/>
      <c r="P27" s="111"/>
      <c r="Q27" s="112"/>
      <c r="R27" s="7"/>
      <c r="S27" s="119"/>
      <c r="T27" s="110"/>
      <c r="U27" s="111"/>
      <c r="V27" s="112"/>
      <c r="W27" s="7"/>
      <c r="X27" s="128"/>
      <c r="Y27" s="129"/>
      <c r="Z27" s="130"/>
      <c r="AA27" s="131"/>
    </row>
    <row r="28" spans="1:27" ht="14.1" customHeight="1" x14ac:dyDescent="0.15">
      <c r="A28" s="113"/>
      <c r="B28" s="114"/>
      <c r="C28" s="197" t="s">
        <v>25</v>
      </c>
      <c r="D28" s="192" t="s">
        <v>354</v>
      </c>
      <c r="E28" s="193">
        <v>2650</v>
      </c>
      <c r="F28" s="3"/>
      <c r="G28" s="117"/>
      <c r="H28" s="7"/>
      <c r="I28" s="118"/>
      <c r="J28" s="110"/>
      <c r="K28" s="111"/>
      <c r="L28" s="112"/>
      <c r="M28" s="7"/>
      <c r="N28" s="119"/>
      <c r="O28" s="110"/>
      <c r="P28" s="111"/>
      <c r="Q28" s="112"/>
      <c r="R28" s="7"/>
      <c r="S28" s="119"/>
      <c r="T28" s="110"/>
      <c r="U28" s="111"/>
      <c r="V28" s="112"/>
      <c r="W28" s="7"/>
      <c r="X28" s="128"/>
      <c r="Y28" s="129"/>
      <c r="Z28" s="130"/>
      <c r="AA28" s="131"/>
    </row>
    <row r="29" spans="1:27" ht="14.1" customHeight="1" x14ac:dyDescent="0.15">
      <c r="A29" s="113"/>
      <c r="B29" s="114"/>
      <c r="C29" s="191" t="s">
        <v>26</v>
      </c>
      <c r="D29" s="194" t="s">
        <v>455</v>
      </c>
      <c r="E29" s="193">
        <v>1650</v>
      </c>
      <c r="F29" s="3"/>
      <c r="G29" s="117"/>
      <c r="H29" s="7"/>
      <c r="I29" s="118"/>
      <c r="J29" s="110"/>
      <c r="K29" s="111"/>
      <c r="L29" s="112"/>
      <c r="M29" s="7"/>
      <c r="N29" s="119"/>
      <c r="O29" s="110"/>
      <c r="P29" s="111"/>
      <c r="Q29" s="112"/>
      <c r="R29" s="7"/>
      <c r="S29" s="119"/>
      <c r="T29" s="110"/>
      <c r="U29" s="111"/>
      <c r="V29" s="112"/>
      <c r="W29" s="7"/>
      <c r="X29" s="128"/>
      <c r="Y29" s="129"/>
      <c r="Z29" s="130"/>
      <c r="AA29" s="131"/>
    </row>
    <row r="30" spans="1:27" ht="14.1" customHeight="1" x14ac:dyDescent="0.15">
      <c r="A30" s="113"/>
      <c r="B30" s="114"/>
      <c r="C30" s="732"/>
      <c r="D30" s="740"/>
      <c r="E30" s="733"/>
      <c r="F30" s="3"/>
      <c r="G30" s="117"/>
      <c r="H30" s="7"/>
      <c r="I30" s="118"/>
      <c r="J30" s="110"/>
      <c r="K30" s="135"/>
      <c r="L30" s="112"/>
      <c r="M30" s="7"/>
      <c r="N30" s="119"/>
      <c r="O30" s="110"/>
      <c r="P30" s="111"/>
      <c r="Q30" s="112"/>
      <c r="R30" s="7"/>
      <c r="S30" s="119"/>
      <c r="T30" s="110"/>
      <c r="U30" s="111"/>
      <c r="V30" s="112"/>
      <c r="W30" s="7"/>
      <c r="X30" s="128"/>
      <c r="Y30" s="129"/>
      <c r="Z30" s="130"/>
      <c r="AA30" s="131"/>
    </row>
    <row r="31" spans="1:27" ht="14.1" customHeight="1" x14ac:dyDescent="0.15">
      <c r="A31" s="113"/>
      <c r="B31" s="114"/>
      <c r="C31" s="138"/>
      <c r="D31" s="139"/>
      <c r="E31" s="140"/>
      <c r="F31" s="3"/>
      <c r="G31" s="117"/>
      <c r="H31" s="7"/>
      <c r="I31" s="118"/>
      <c r="J31" s="110"/>
      <c r="K31" s="111"/>
      <c r="L31" s="112"/>
      <c r="M31" s="7"/>
      <c r="N31" s="119"/>
      <c r="O31" s="110"/>
      <c r="P31" s="111"/>
      <c r="Q31" s="112"/>
      <c r="R31" s="7"/>
      <c r="S31" s="119"/>
      <c r="T31" s="110"/>
      <c r="U31" s="111"/>
      <c r="V31" s="112"/>
      <c r="W31" s="7"/>
      <c r="X31" s="128"/>
      <c r="Y31" s="129"/>
      <c r="Z31" s="130"/>
      <c r="AA31" s="131"/>
    </row>
    <row r="32" spans="1:27" ht="14.1" customHeight="1" x14ac:dyDescent="0.15">
      <c r="A32" s="137"/>
      <c r="B32" s="114"/>
      <c r="C32" s="138"/>
      <c r="D32" s="139"/>
      <c r="E32" s="140"/>
      <c r="F32" s="3"/>
      <c r="G32" s="141"/>
      <c r="H32" s="7"/>
      <c r="I32" s="142"/>
      <c r="J32" s="133"/>
      <c r="K32" s="143"/>
      <c r="L32" s="134"/>
      <c r="M32" s="7"/>
      <c r="N32" s="144"/>
      <c r="O32" s="133"/>
      <c r="P32" s="143"/>
      <c r="Q32" s="134"/>
      <c r="R32" s="7"/>
      <c r="S32" s="144"/>
      <c r="T32" s="133"/>
      <c r="U32" s="143"/>
      <c r="V32" s="134"/>
      <c r="W32" s="7"/>
      <c r="X32" s="128"/>
      <c r="Y32" s="129"/>
      <c r="Z32" s="130"/>
      <c r="AA32" s="131"/>
    </row>
    <row r="33" spans="1:27" s="42" customFormat="1" ht="14.1" customHeight="1" x14ac:dyDescent="0.15">
      <c r="A33" s="113"/>
      <c r="B33" s="145"/>
      <c r="C33" s="138"/>
      <c r="D33" s="139"/>
      <c r="E33" s="140"/>
      <c r="F33" s="3"/>
      <c r="G33" s="117"/>
      <c r="H33" s="7"/>
      <c r="I33" s="118"/>
      <c r="J33" s="110"/>
      <c r="K33" s="111"/>
      <c r="L33" s="112"/>
      <c r="M33" s="7"/>
      <c r="N33" s="119"/>
      <c r="O33" s="110"/>
      <c r="P33" s="111"/>
      <c r="Q33" s="112"/>
      <c r="R33" s="7"/>
      <c r="S33" s="119"/>
      <c r="T33" s="110"/>
      <c r="U33" s="111"/>
      <c r="V33" s="112"/>
      <c r="W33" s="7"/>
      <c r="X33" s="128"/>
      <c r="Y33" s="129"/>
      <c r="Z33" s="130"/>
      <c r="AA33" s="131"/>
    </row>
    <row r="34" spans="1:27" s="42" customFormat="1" ht="14.1" customHeight="1" x14ac:dyDescent="0.15">
      <c r="A34" s="146"/>
      <c r="B34" s="147"/>
      <c r="C34" s="138"/>
      <c r="D34" s="139"/>
      <c r="E34" s="140"/>
      <c r="F34" s="3"/>
      <c r="G34" s="117"/>
      <c r="H34" s="7"/>
      <c r="I34" s="118"/>
      <c r="J34" s="110"/>
      <c r="K34" s="116"/>
      <c r="L34" s="112"/>
      <c r="M34" s="7"/>
      <c r="N34" s="119"/>
      <c r="O34" s="110"/>
      <c r="P34" s="111"/>
      <c r="Q34" s="112"/>
      <c r="R34" s="7"/>
      <c r="S34" s="119"/>
      <c r="T34" s="110"/>
      <c r="U34" s="111"/>
      <c r="V34" s="112"/>
      <c r="W34" s="7"/>
      <c r="X34" s="148"/>
      <c r="Y34" s="148"/>
      <c r="Z34" s="148"/>
      <c r="AA34" s="149"/>
    </row>
    <row r="35" spans="1:27" s="42" customFormat="1" ht="14.1" customHeight="1" x14ac:dyDescent="0.15">
      <c r="A35" s="146"/>
      <c r="B35" s="147"/>
      <c r="C35" s="138"/>
      <c r="D35" s="139"/>
      <c r="E35" s="140"/>
      <c r="F35" s="3"/>
      <c r="G35" s="150"/>
      <c r="H35" s="7"/>
      <c r="I35" s="151"/>
      <c r="J35" s="152"/>
      <c r="K35" s="120"/>
      <c r="L35" s="140"/>
      <c r="M35" s="7"/>
      <c r="N35" s="153"/>
      <c r="O35" s="152"/>
      <c r="P35" s="139"/>
      <c r="Q35" s="140"/>
      <c r="R35" s="7"/>
      <c r="S35" s="153"/>
      <c r="T35" s="152"/>
      <c r="U35" s="139"/>
      <c r="V35" s="140"/>
      <c r="W35" s="7"/>
      <c r="X35" s="148"/>
      <c r="Y35" s="148"/>
      <c r="Z35" s="148"/>
      <c r="AA35" s="149"/>
    </row>
    <row r="36" spans="1:27" ht="14.1" customHeight="1" x14ac:dyDescent="0.15">
      <c r="A36" s="154"/>
      <c r="B36" s="114"/>
      <c r="C36" s="115"/>
      <c r="D36" s="111"/>
      <c r="E36" s="112"/>
      <c r="F36" s="3"/>
      <c r="G36" s="117"/>
      <c r="H36" s="7"/>
      <c r="I36" s="118"/>
      <c r="J36" s="110"/>
      <c r="K36" s="116"/>
      <c r="L36" s="112"/>
      <c r="M36" s="7"/>
      <c r="N36" s="119"/>
      <c r="O36" s="110"/>
      <c r="P36" s="111"/>
      <c r="Q36" s="112"/>
      <c r="R36" s="7"/>
      <c r="S36" s="119"/>
      <c r="T36" s="110"/>
      <c r="U36" s="111"/>
      <c r="V36" s="112"/>
      <c r="W36" s="7"/>
      <c r="X36" s="155"/>
      <c r="Y36" s="156"/>
      <c r="Z36" s="157"/>
      <c r="AA36" s="158"/>
    </row>
    <row r="37" spans="1:27" x14ac:dyDescent="0.15">
      <c r="A37" s="137"/>
      <c r="B37" s="159"/>
      <c r="C37" s="160"/>
      <c r="D37" s="143"/>
      <c r="E37" s="134"/>
      <c r="F37" s="13"/>
      <c r="G37" s="141"/>
      <c r="H37" s="16"/>
      <c r="I37" s="142"/>
      <c r="J37" s="133"/>
      <c r="K37" s="143"/>
      <c r="L37" s="134"/>
      <c r="M37" s="16"/>
      <c r="N37" s="144"/>
      <c r="O37" s="133"/>
      <c r="P37" s="143"/>
      <c r="Q37" s="134"/>
      <c r="R37" s="16"/>
      <c r="S37" s="144"/>
      <c r="T37" s="161"/>
      <c r="U37" s="143"/>
      <c r="V37" s="134"/>
      <c r="W37" s="16"/>
      <c r="X37" s="128"/>
      <c r="Y37" s="129"/>
      <c r="Z37" s="130"/>
      <c r="AA37" s="131"/>
    </row>
    <row r="38" spans="1:27" x14ac:dyDescent="0.15">
      <c r="A38" s="162"/>
      <c r="B38" s="163"/>
      <c r="C38" s="205" t="str">
        <f>CONCATENATE(FIXED(COUNTA(C5:C37),0,0),"　店")</f>
        <v>25　店</v>
      </c>
      <c r="D38" s="165"/>
      <c r="E38" s="206">
        <f>SUM(E5:E37)</f>
        <v>59350</v>
      </c>
      <c r="F38" s="8">
        <f>SUM(F5:F37)</f>
        <v>0</v>
      </c>
      <c r="G38" s="168"/>
      <c r="H38" s="18"/>
      <c r="I38" s="169"/>
      <c r="J38" s="205" t="str">
        <f>CONCATENATE(FIXED(COUNTA(J5:J37),0,0),"　店")</f>
        <v>9　店</v>
      </c>
      <c r="K38" s="165"/>
      <c r="L38" s="206">
        <f>SUM(L5:L37)</f>
        <v>5600</v>
      </c>
      <c r="M38" s="9">
        <f>SUM(M5:M37)</f>
        <v>0</v>
      </c>
      <c r="N38" s="170"/>
      <c r="O38" s="205" t="str">
        <f>CONCATENATE(FIXED(COUNTA(O5:O37),0,0),"　店")</f>
        <v>4　店</v>
      </c>
      <c r="P38" s="165"/>
      <c r="Q38" s="206">
        <f>SUM(Q5:Q37)</f>
        <v>1700</v>
      </c>
      <c r="R38" s="9">
        <f>SUM(R5:R37)</f>
        <v>0</v>
      </c>
      <c r="S38" s="170"/>
      <c r="T38" s="205" t="str">
        <f>CONCATENATE(FIXED(COUNTA(T5:T37),0,0),"　店")</f>
        <v>5　店</v>
      </c>
      <c r="U38" s="165"/>
      <c r="V38" s="206">
        <f>SUM(V5:V37)</f>
        <v>3750</v>
      </c>
      <c r="W38" s="9">
        <f>SUM(W5:W37)</f>
        <v>0</v>
      </c>
      <c r="X38" s="171"/>
      <c r="Y38" s="171"/>
      <c r="Z38" s="172"/>
      <c r="AA38" s="173"/>
    </row>
    <row r="39" spans="1:27" x14ac:dyDescent="0.15">
      <c r="A39" s="67" t="str">
        <f>表紙!$A$34</f>
        <v>令和7年（6月１日以降）</v>
      </c>
      <c r="X39" s="178"/>
      <c r="Y39" s="178"/>
      <c r="Z39" s="768"/>
      <c r="AA39" s="768"/>
    </row>
  </sheetData>
  <sheetProtection algorithmName="SHA-512" hashValue="oFD0ZrMTzY++cLk0pcVpzrCRDHvuyv8NkudTnRU8H+26SB2i55r4REIKazYpTr+kq+53iw9SnlJ5yTbsh+BsFA==" saltValue="Ngetqs8PW1rcooOcrVNJwg==" spinCount="100000" sheet="1" objects="1" scenarios="1" formatCells="0"/>
  <mergeCells count="14">
    <mergeCell ref="T2:W2"/>
    <mergeCell ref="Y2:AA2"/>
    <mergeCell ref="Z39:AA39"/>
    <mergeCell ref="B1:H2"/>
    <mergeCell ref="K1:Q1"/>
    <mergeCell ref="K2:Q2"/>
    <mergeCell ref="T1:X1"/>
    <mergeCell ref="X4:AA4"/>
    <mergeCell ref="B4:E4"/>
    <mergeCell ref="L3:M3"/>
    <mergeCell ref="I4:L4"/>
    <mergeCell ref="X5:AA22"/>
    <mergeCell ref="N4:Q4"/>
    <mergeCell ref="S4:V4"/>
  </mergeCells>
  <phoneticPr fontId="2"/>
  <dataValidations count="3">
    <dataValidation allowBlank="1" showInputMessage="1" sqref="Y1 I1:K2 R1:R2 A1:A2 B1" xr:uid="{00000000-0002-0000-0100-000000000000}"/>
    <dataValidation type="whole" operator="lessThanOrEqual" allowBlank="1" showInputMessage="1" showErrorMessage="1" sqref="W5:W37 M5:M37 H5:H37 R5:R8 F5:F37" xr:uid="{00000000-0002-0000-0100-000001000000}">
      <formula1>E5</formula1>
    </dataValidation>
    <dataValidation type="whole" operator="lessThanOrEqual" allowBlank="1" showInputMessage="1" showErrorMessage="1" sqref="R9:R37" xr:uid="{00000000-0002-0000-0100-000002000000}">
      <formula1>#REF!</formula1>
    </dataValidation>
  </dataValidations>
  <printOptions horizontalCentered="1" verticalCentered="1"/>
  <pageMargins left="0.59055118110236227" right="0.39370078740157483" top="0.37" bottom="0.3" header="0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40"/>
  <sheetViews>
    <sheetView showZeros="0" view="pageBreakPreview" zoomScaleNormal="100" zoomScaleSheetLayoutView="100" workbookViewId="0">
      <pane ySplit="2" topLeftCell="A11" activePane="bottomLeft" state="frozen"/>
      <selection activeCell="A35" sqref="A35"/>
      <selection pane="bottomLeft" activeCell="Q34" sqref="Q34"/>
    </sheetView>
  </sheetViews>
  <sheetFormatPr defaultColWidth="9" defaultRowHeight="13.5" x14ac:dyDescent="0.15"/>
  <cols>
    <col min="1" max="1" width="7.625" style="44" customWidth="1"/>
    <col min="2" max="2" width="1.875" style="692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97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1.875" style="92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2.125" style="44" customWidth="1"/>
    <col min="26" max="26" width="3.5" style="44" customWidth="1"/>
    <col min="27" max="27" width="7.5" style="44" customWidth="1"/>
    <col min="28" max="16384" width="9" style="44"/>
  </cols>
  <sheetData>
    <row r="1" spans="1:27" ht="30" customHeight="1" x14ac:dyDescent="0.15">
      <c r="A1" s="179" t="s">
        <v>194</v>
      </c>
      <c r="B1" s="769"/>
      <c r="C1" s="769"/>
      <c r="D1" s="769"/>
      <c r="E1" s="769"/>
      <c r="F1" s="769"/>
      <c r="G1" s="769"/>
      <c r="H1" s="770"/>
      <c r="I1" s="180" t="s">
        <v>195</v>
      </c>
      <c r="J1" s="181" t="s">
        <v>195</v>
      </c>
      <c r="K1" s="844"/>
      <c r="L1" s="844"/>
      <c r="M1" s="844"/>
      <c r="N1" s="844"/>
      <c r="O1" s="844"/>
      <c r="P1" s="844"/>
      <c r="Q1" s="844"/>
      <c r="R1" s="180" t="s">
        <v>276</v>
      </c>
      <c r="S1" s="207"/>
      <c r="T1" s="845"/>
      <c r="U1" s="845"/>
      <c r="V1" s="845"/>
      <c r="W1" s="845"/>
      <c r="X1" s="846"/>
      <c r="Y1" s="182" t="s">
        <v>7</v>
      </c>
      <c r="Z1" s="88"/>
      <c r="AA1" s="89"/>
    </row>
    <row r="2" spans="1:27" ht="30" customHeight="1" x14ac:dyDescent="0.2">
      <c r="A2" s="90"/>
      <c r="B2" s="771"/>
      <c r="C2" s="771"/>
      <c r="D2" s="771"/>
      <c r="E2" s="771"/>
      <c r="F2" s="771"/>
      <c r="G2" s="771"/>
      <c r="H2" s="772"/>
      <c r="I2" s="180" t="s">
        <v>196</v>
      </c>
      <c r="J2" s="181" t="s">
        <v>196</v>
      </c>
      <c r="K2" s="844"/>
      <c r="L2" s="844"/>
      <c r="M2" s="844"/>
      <c r="N2" s="844"/>
      <c r="O2" s="844"/>
      <c r="P2" s="844"/>
      <c r="Q2" s="844"/>
      <c r="R2" s="180" t="s">
        <v>197</v>
      </c>
      <c r="S2" s="207"/>
      <c r="T2" s="852">
        <f>F21+H21+M21+R21+W21+F29+H29+M29+W29+F39+H39+M39</f>
        <v>0</v>
      </c>
      <c r="U2" s="852"/>
      <c r="V2" s="852"/>
      <c r="W2" s="852"/>
      <c r="X2" s="233" t="s">
        <v>0</v>
      </c>
      <c r="Y2" s="849"/>
      <c r="Z2" s="850"/>
      <c r="AA2" s="851"/>
    </row>
    <row r="3" spans="1:27" ht="24" customHeight="1" x14ac:dyDescent="0.15">
      <c r="C3" s="183" t="s">
        <v>409</v>
      </c>
      <c r="D3" s="93"/>
      <c r="E3" s="93"/>
      <c r="F3" s="93"/>
      <c r="G3" s="94"/>
      <c r="H3" s="95"/>
      <c r="J3" s="96"/>
      <c r="K3" s="184" t="s">
        <v>3</v>
      </c>
      <c r="L3" s="777">
        <f>E21+G21+L21+Q21+V21</f>
        <v>28950</v>
      </c>
      <c r="M3" s="777"/>
      <c r="N3" s="713"/>
      <c r="O3" s="185" t="s">
        <v>0</v>
      </c>
    </row>
    <row r="4" spans="1:27" s="692" customFormat="1" ht="14.1" customHeight="1" x14ac:dyDescent="0.15">
      <c r="A4" s="711" t="s">
        <v>2</v>
      </c>
      <c r="B4" s="786" t="s">
        <v>1</v>
      </c>
      <c r="C4" s="787"/>
      <c r="D4" s="787"/>
      <c r="E4" s="787"/>
      <c r="F4" s="187" t="s">
        <v>345</v>
      </c>
      <c r="G4" s="710"/>
      <c r="H4" s="99"/>
      <c r="I4" s="789" t="s">
        <v>4</v>
      </c>
      <c r="J4" s="789"/>
      <c r="K4" s="789"/>
      <c r="L4" s="789"/>
      <c r="M4" s="187" t="s">
        <v>345</v>
      </c>
      <c r="N4" s="788" t="s">
        <v>5</v>
      </c>
      <c r="O4" s="789"/>
      <c r="P4" s="789"/>
      <c r="Q4" s="789"/>
      <c r="R4" s="187" t="s">
        <v>345</v>
      </c>
      <c r="S4" s="788" t="s">
        <v>6</v>
      </c>
      <c r="T4" s="789"/>
      <c r="U4" s="789"/>
      <c r="V4" s="789"/>
      <c r="W4" s="187" t="s">
        <v>345</v>
      </c>
      <c r="X4" s="847"/>
      <c r="Y4" s="847"/>
      <c r="Z4" s="847"/>
      <c r="AA4" s="848"/>
    </row>
    <row r="5" spans="1:27" ht="14.1" customHeight="1" x14ac:dyDescent="0.15">
      <c r="A5" s="101"/>
      <c r="B5" s="102"/>
      <c r="C5" s="202" t="s">
        <v>432</v>
      </c>
      <c r="D5" s="234" t="s">
        <v>455</v>
      </c>
      <c r="E5" s="190">
        <v>2500</v>
      </c>
      <c r="F5" s="2"/>
      <c r="G5" s="105"/>
      <c r="H5" s="6"/>
      <c r="I5" s="106"/>
      <c r="J5" s="202" t="s">
        <v>508</v>
      </c>
      <c r="K5" s="203" t="s">
        <v>359</v>
      </c>
      <c r="L5" s="190">
        <v>350</v>
      </c>
      <c r="M5" s="6"/>
      <c r="N5" s="708"/>
      <c r="O5" s="202" t="s">
        <v>147</v>
      </c>
      <c r="P5" s="203" t="s">
        <v>359</v>
      </c>
      <c r="Q5" s="190">
        <v>1000</v>
      </c>
      <c r="R5" s="6"/>
      <c r="S5" s="208"/>
      <c r="T5" s="202" t="s">
        <v>146</v>
      </c>
      <c r="U5" s="108"/>
      <c r="V5" s="190">
        <v>400</v>
      </c>
      <c r="W5" s="6"/>
      <c r="X5" s="853" t="s">
        <v>475</v>
      </c>
      <c r="Y5" s="831"/>
      <c r="Z5" s="831"/>
      <c r="AA5" s="854"/>
    </row>
    <row r="6" spans="1:27" ht="14.1" customHeight="1" x14ac:dyDescent="0.15">
      <c r="A6" s="113"/>
      <c r="B6" s="114"/>
      <c r="C6" s="197" t="s">
        <v>28</v>
      </c>
      <c r="D6" s="195" t="s">
        <v>354</v>
      </c>
      <c r="E6" s="193">
        <v>1200</v>
      </c>
      <c r="F6" s="3"/>
      <c r="G6" s="117"/>
      <c r="H6" s="7"/>
      <c r="I6" s="118"/>
      <c r="J6" s="197" t="s">
        <v>32</v>
      </c>
      <c r="K6" s="204" t="s">
        <v>359</v>
      </c>
      <c r="L6" s="193">
        <v>900</v>
      </c>
      <c r="M6" s="7"/>
      <c r="N6" s="704"/>
      <c r="O6" s="197" t="s">
        <v>32</v>
      </c>
      <c r="P6" s="204" t="s">
        <v>359</v>
      </c>
      <c r="Q6" s="193">
        <v>250</v>
      </c>
      <c r="R6" s="7"/>
      <c r="S6" s="209"/>
      <c r="T6" s="197" t="s">
        <v>365</v>
      </c>
      <c r="U6" s="111"/>
      <c r="V6" s="193">
        <v>350</v>
      </c>
      <c r="W6" s="7"/>
      <c r="X6" s="839" t="s">
        <v>533</v>
      </c>
      <c r="Y6" s="840"/>
      <c r="Z6" s="840"/>
      <c r="AA6" s="841"/>
    </row>
    <row r="7" spans="1:27" ht="14.1" customHeight="1" x14ac:dyDescent="0.15">
      <c r="A7" s="236" t="s">
        <v>478</v>
      </c>
      <c r="B7" s="237" t="s">
        <v>235</v>
      </c>
      <c r="C7" s="197" t="s">
        <v>29</v>
      </c>
      <c r="D7" s="195" t="s">
        <v>455</v>
      </c>
      <c r="E7" s="193">
        <v>1700</v>
      </c>
      <c r="F7" s="3"/>
      <c r="G7" s="117"/>
      <c r="H7" s="7"/>
      <c r="I7" s="118"/>
      <c r="J7" s="197" t="s">
        <v>30</v>
      </c>
      <c r="K7" s="204" t="s">
        <v>359</v>
      </c>
      <c r="L7" s="193">
        <v>450</v>
      </c>
      <c r="M7" s="7"/>
      <c r="N7" s="704"/>
      <c r="O7" s="197" t="s">
        <v>387</v>
      </c>
      <c r="P7" s="204">
        <v>0</v>
      </c>
      <c r="Q7" s="193">
        <v>50</v>
      </c>
      <c r="R7" s="7"/>
      <c r="S7" s="209"/>
      <c r="T7" s="110"/>
      <c r="U7" s="111"/>
      <c r="V7" s="112"/>
      <c r="W7" s="7"/>
      <c r="X7" s="839" t="s">
        <v>534</v>
      </c>
      <c r="Y7" s="840"/>
      <c r="Z7" s="840"/>
      <c r="AA7" s="841"/>
    </row>
    <row r="8" spans="1:27" ht="14.1" customHeight="1" x14ac:dyDescent="0.15">
      <c r="A8" s="238" t="s">
        <v>436</v>
      </c>
      <c r="B8" s="239" t="s">
        <v>236</v>
      </c>
      <c r="C8" s="191" t="s">
        <v>364</v>
      </c>
      <c r="D8" s="195" t="s">
        <v>354</v>
      </c>
      <c r="E8" s="193">
        <v>1200</v>
      </c>
      <c r="F8" s="3"/>
      <c r="G8" s="117"/>
      <c r="H8" s="7"/>
      <c r="I8" s="118"/>
      <c r="J8" s="197" t="s">
        <v>27</v>
      </c>
      <c r="K8" s="111"/>
      <c r="L8" s="193">
        <v>450</v>
      </c>
      <c r="M8" s="7"/>
      <c r="N8" s="704"/>
      <c r="O8" s="197" t="s">
        <v>29</v>
      </c>
      <c r="P8" s="726"/>
      <c r="Q8" s="193">
        <v>100</v>
      </c>
      <c r="R8" s="7"/>
      <c r="S8" s="209"/>
      <c r="T8" s="110"/>
      <c r="U8" s="111"/>
      <c r="V8" s="112"/>
      <c r="W8" s="7"/>
      <c r="X8" s="823" t="s">
        <v>477</v>
      </c>
      <c r="Y8" s="842"/>
      <c r="Z8" s="842"/>
      <c r="AA8" s="843"/>
    </row>
    <row r="9" spans="1:27" ht="14.1" customHeight="1" x14ac:dyDescent="0.15">
      <c r="A9" s="113"/>
      <c r="B9" s="725"/>
      <c r="C9" s="191" t="s">
        <v>30</v>
      </c>
      <c r="D9" s="196" t="s">
        <v>515</v>
      </c>
      <c r="E9" s="193">
        <v>2300</v>
      </c>
      <c r="F9" s="3"/>
      <c r="G9" s="117"/>
      <c r="H9" s="7"/>
      <c r="I9" s="118"/>
      <c r="J9" s="197" t="s">
        <v>507</v>
      </c>
      <c r="K9" s="204" t="s">
        <v>359</v>
      </c>
      <c r="L9" s="193">
        <v>250</v>
      </c>
      <c r="M9" s="7"/>
      <c r="N9" s="704"/>
      <c r="O9" s="110"/>
      <c r="P9" s="111"/>
      <c r="Q9" s="112"/>
      <c r="R9" s="7"/>
      <c r="S9" s="209"/>
      <c r="T9" s="110"/>
      <c r="U9" s="111"/>
      <c r="V9" s="112"/>
      <c r="W9" s="7"/>
      <c r="X9" s="734" t="s">
        <v>498</v>
      </c>
      <c r="Y9" s="735"/>
      <c r="Z9" s="735"/>
      <c r="AA9" s="736"/>
    </row>
    <row r="10" spans="1:27" ht="14.1" customHeight="1" x14ac:dyDescent="0.15">
      <c r="A10" s="113"/>
      <c r="B10" s="210"/>
      <c r="C10" s="191" t="s">
        <v>31</v>
      </c>
      <c r="D10" s="195" t="s">
        <v>515</v>
      </c>
      <c r="E10" s="193">
        <v>3250</v>
      </c>
      <c r="F10" s="3"/>
      <c r="G10" s="117"/>
      <c r="H10" s="7"/>
      <c r="I10" s="118"/>
      <c r="J10" s="110"/>
      <c r="K10" s="111"/>
      <c r="L10" s="112"/>
      <c r="M10" s="7"/>
      <c r="N10" s="704"/>
      <c r="O10" s="110"/>
      <c r="P10" s="111"/>
      <c r="Q10" s="112"/>
      <c r="R10" s="7"/>
      <c r="S10" s="209"/>
      <c r="T10" s="110"/>
      <c r="U10" s="111"/>
      <c r="V10" s="112"/>
      <c r="W10" s="7"/>
      <c r="X10" s="734" t="s">
        <v>517</v>
      </c>
      <c r="Y10" s="735"/>
      <c r="Z10" s="735"/>
      <c r="AA10" s="736"/>
    </row>
    <row r="11" spans="1:27" ht="14.1" customHeight="1" x14ac:dyDescent="0.15">
      <c r="A11" s="113"/>
      <c r="B11" s="114"/>
      <c r="C11" s="191" t="s">
        <v>514</v>
      </c>
      <c r="D11" s="195" t="s">
        <v>354</v>
      </c>
      <c r="E11" s="193">
        <v>1800</v>
      </c>
      <c r="F11" s="3"/>
      <c r="G11" s="117"/>
      <c r="H11" s="7"/>
      <c r="I11" s="118"/>
      <c r="J11" s="110"/>
      <c r="K11" s="111"/>
      <c r="L11" s="112"/>
      <c r="M11" s="7"/>
      <c r="N11" s="704"/>
      <c r="O11" s="110"/>
      <c r="P11" s="111"/>
      <c r="Q11" s="112"/>
      <c r="R11" s="7"/>
      <c r="S11" s="209"/>
      <c r="T11" s="110"/>
      <c r="U11" s="111"/>
      <c r="V11" s="112"/>
      <c r="W11" s="7"/>
      <c r="X11" s="724"/>
      <c r="Y11" s="42"/>
      <c r="Z11" s="42"/>
      <c r="AA11" s="211"/>
    </row>
    <row r="12" spans="1:27" ht="14.1" customHeight="1" x14ac:dyDescent="0.15">
      <c r="A12" s="113"/>
      <c r="B12" s="114"/>
      <c r="C12" s="235" t="s">
        <v>32</v>
      </c>
      <c r="D12" s="195" t="s">
        <v>354</v>
      </c>
      <c r="E12" s="193">
        <v>1600</v>
      </c>
      <c r="F12" s="3"/>
      <c r="G12" s="117"/>
      <c r="H12" s="7"/>
      <c r="I12" s="118"/>
      <c r="J12" s="110"/>
      <c r="K12" s="111"/>
      <c r="L12" s="112"/>
      <c r="M12" s="7"/>
      <c r="N12" s="704"/>
      <c r="O12" s="110"/>
      <c r="P12" s="111"/>
      <c r="Q12" s="112"/>
      <c r="R12" s="7"/>
      <c r="S12" s="209"/>
      <c r="T12" s="110"/>
      <c r="U12" s="111"/>
      <c r="V12" s="112"/>
      <c r="W12" s="7"/>
      <c r="X12" s="790"/>
      <c r="Y12" s="791"/>
      <c r="Z12" s="791"/>
      <c r="AA12" s="792"/>
    </row>
    <row r="13" spans="1:27" ht="14.1" customHeight="1" x14ac:dyDescent="0.15">
      <c r="A13" s="113"/>
      <c r="B13" s="114"/>
      <c r="C13" s="197" t="s">
        <v>513</v>
      </c>
      <c r="D13" s="195" t="s">
        <v>355</v>
      </c>
      <c r="E13" s="193">
        <v>1350</v>
      </c>
      <c r="F13" s="3"/>
      <c r="G13" s="117"/>
      <c r="H13" s="7"/>
      <c r="I13" s="118"/>
      <c r="J13" s="110"/>
      <c r="K13" s="111"/>
      <c r="L13" s="112"/>
      <c r="M13" s="7"/>
      <c r="N13" s="714"/>
      <c r="O13" s="723"/>
      <c r="P13" s="111"/>
      <c r="Q13" s="112"/>
      <c r="R13" s="7"/>
      <c r="S13" s="209"/>
      <c r="T13" s="110"/>
      <c r="U13" s="111"/>
      <c r="V13" s="112"/>
      <c r="W13" s="7"/>
      <c r="X13" s="793" t="s">
        <v>476</v>
      </c>
      <c r="Y13" s="794"/>
      <c r="Z13" s="794"/>
      <c r="AA13" s="795"/>
    </row>
    <row r="14" spans="1:27" ht="14.1" customHeight="1" x14ac:dyDescent="0.15">
      <c r="A14" s="137"/>
      <c r="B14" s="159"/>
      <c r="C14" s="235" t="s">
        <v>27</v>
      </c>
      <c r="D14" s="196" t="s">
        <v>355</v>
      </c>
      <c r="E14" s="201">
        <v>2350</v>
      </c>
      <c r="F14" s="10"/>
      <c r="G14" s="117"/>
      <c r="H14" s="7"/>
      <c r="I14" s="118"/>
      <c r="J14" s="110"/>
      <c r="K14" s="111"/>
      <c r="L14" s="112"/>
      <c r="M14" s="7"/>
      <c r="N14" s="704"/>
      <c r="O14" s="110"/>
      <c r="P14" s="111"/>
      <c r="Q14" s="112"/>
      <c r="R14" s="7"/>
      <c r="S14" s="209"/>
      <c r="T14" s="110"/>
      <c r="U14" s="111"/>
      <c r="V14" s="112"/>
      <c r="W14" s="7"/>
      <c r="X14" s="826"/>
      <c r="Y14" s="827"/>
      <c r="Z14" s="827"/>
      <c r="AA14" s="828"/>
    </row>
    <row r="15" spans="1:27" ht="14.1" customHeight="1" x14ac:dyDescent="0.15">
      <c r="A15" s="722" t="s">
        <v>441</v>
      </c>
      <c r="B15" s="209" t="s">
        <v>363</v>
      </c>
      <c r="C15" s="197" t="s">
        <v>512</v>
      </c>
      <c r="D15" s="192" t="s">
        <v>510</v>
      </c>
      <c r="E15" s="193">
        <v>1850</v>
      </c>
      <c r="F15" s="3"/>
      <c r="G15" s="141"/>
      <c r="H15" s="11"/>
      <c r="I15" s="142"/>
      <c r="J15" s="133"/>
      <c r="K15" s="143"/>
      <c r="L15" s="134"/>
      <c r="M15" s="11"/>
      <c r="N15" s="700"/>
      <c r="O15" s="133"/>
      <c r="P15" s="143"/>
      <c r="Q15" s="134"/>
      <c r="R15" s="11"/>
      <c r="S15" s="136"/>
      <c r="T15" s="133"/>
      <c r="U15" s="143"/>
      <c r="V15" s="134"/>
      <c r="W15" s="11"/>
      <c r="X15" s="212"/>
      <c r="Y15" s="155"/>
      <c r="Z15" s="155"/>
      <c r="AA15" s="158"/>
    </row>
    <row r="16" spans="1:27" s="42" customFormat="1" ht="14.1" customHeight="1" x14ac:dyDescent="0.15">
      <c r="A16" s="238"/>
      <c r="B16" s="240"/>
      <c r="C16" s="235" t="s">
        <v>511</v>
      </c>
      <c r="D16" s="196" t="s">
        <v>510</v>
      </c>
      <c r="E16" s="193">
        <v>3300</v>
      </c>
      <c r="F16" s="3"/>
      <c r="G16" s="117"/>
      <c r="H16" s="7"/>
      <c r="I16" s="118"/>
      <c r="J16" s="110"/>
      <c r="K16" s="111"/>
      <c r="L16" s="112"/>
      <c r="M16" s="7"/>
      <c r="N16" s="704"/>
      <c r="O16" s="110"/>
      <c r="P16" s="111"/>
      <c r="Q16" s="112"/>
      <c r="R16" s="7"/>
      <c r="S16" s="209"/>
      <c r="T16" s="110"/>
      <c r="U16" s="111"/>
      <c r="V16" s="112"/>
      <c r="W16" s="7"/>
      <c r="X16" s="212"/>
      <c r="Y16" s="213"/>
      <c r="Z16" s="155"/>
      <c r="AA16" s="158"/>
    </row>
    <row r="17" spans="1:27" s="42" customFormat="1" ht="14.1" customHeight="1" x14ac:dyDescent="0.15">
      <c r="A17" s="119"/>
      <c r="B17" s="721"/>
      <c r="C17" s="197"/>
      <c r="D17" s="196"/>
      <c r="E17" s="193"/>
      <c r="F17" s="3"/>
      <c r="G17" s="117"/>
      <c r="H17" s="7"/>
      <c r="I17" s="118"/>
      <c r="J17" s="110"/>
      <c r="K17" s="111"/>
      <c r="L17" s="112"/>
      <c r="M17" s="7"/>
      <c r="N17" s="704"/>
      <c r="O17" s="110"/>
      <c r="P17" s="111"/>
      <c r="Q17" s="112"/>
      <c r="R17" s="7"/>
      <c r="S17" s="209"/>
      <c r="T17" s="110"/>
      <c r="U17" s="111"/>
      <c r="V17" s="112"/>
      <c r="W17" s="7"/>
      <c r="X17" s="214"/>
      <c r="Y17" s="148"/>
      <c r="Z17" s="148"/>
      <c r="AA17" s="149"/>
    </row>
    <row r="18" spans="1:27" s="42" customFormat="1" ht="14.1" customHeight="1" x14ac:dyDescent="0.15">
      <c r="A18" s="119"/>
      <c r="B18" s="720"/>
      <c r="C18" s="115"/>
      <c r="D18" s="111"/>
      <c r="E18" s="112"/>
      <c r="F18" s="3"/>
      <c r="G18" s="117"/>
      <c r="H18" s="7"/>
      <c r="I18" s="118"/>
      <c r="J18" s="110"/>
      <c r="K18" s="111"/>
      <c r="L18" s="112"/>
      <c r="M18" s="7"/>
      <c r="N18" s="704"/>
      <c r="O18" s="110"/>
      <c r="P18" s="111"/>
      <c r="Q18" s="112"/>
      <c r="R18" s="7"/>
      <c r="S18" s="209"/>
      <c r="T18" s="110"/>
      <c r="U18" s="111"/>
      <c r="V18" s="112"/>
      <c r="W18" s="7"/>
      <c r="X18" s="826"/>
      <c r="Y18" s="837"/>
      <c r="Z18" s="837"/>
      <c r="AA18" s="838"/>
    </row>
    <row r="19" spans="1:27" s="42" customFormat="1" ht="14.1" customHeight="1" x14ac:dyDescent="0.15">
      <c r="A19" s="119"/>
      <c r="B19" s="720"/>
      <c r="C19" s="115"/>
      <c r="D19" s="111"/>
      <c r="E19" s="112"/>
      <c r="F19" s="3"/>
      <c r="G19" s="117"/>
      <c r="H19" s="7"/>
      <c r="I19" s="118"/>
      <c r="J19" s="110"/>
      <c r="K19" s="111"/>
      <c r="L19" s="112"/>
      <c r="M19" s="7"/>
      <c r="N19" s="704"/>
      <c r="O19" s="110"/>
      <c r="P19" s="111"/>
      <c r="Q19" s="112"/>
      <c r="R19" s="7"/>
      <c r="S19" s="209"/>
      <c r="T19" s="110"/>
      <c r="U19" s="111"/>
      <c r="V19" s="112"/>
      <c r="W19" s="7"/>
      <c r="X19" s="212"/>
      <c r="Y19" s="148"/>
      <c r="Z19" s="148"/>
      <c r="AA19" s="149"/>
    </row>
    <row r="20" spans="1:27" s="42" customFormat="1" ht="14.1" customHeight="1" x14ac:dyDescent="0.15">
      <c r="A20" s="119"/>
      <c r="B20" s="720"/>
      <c r="C20" s="115"/>
      <c r="D20" s="111"/>
      <c r="E20" s="112"/>
      <c r="F20" s="3"/>
      <c r="G20" s="117"/>
      <c r="H20" s="7"/>
      <c r="I20" s="118"/>
      <c r="J20" s="110"/>
      <c r="K20" s="111"/>
      <c r="L20" s="112"/>
      <c r="M20" s="7"/>
      <c r="N20" s="704"/>
      <c r="O20" s="110"/>
      <c r="P20" s="111"/>
      <c r="Q20" s="112"/>
      <c r="R20" s="7"/>
      <c r="S20" s="209"/>
      <c r="T20" s="110"/>
      <c r="U20" s="111"/>
      <c r="V20" s="112"/>
      <c r="W20" s="7"/>
      <c r="X20" s="719"/>
      <c r="Y20" s="718"/>
      <c r="Z20" s="718"/>
      <c r="AA20" s="717"/>
    </row>
    <row r="21" spans="1:27" s="220" customFormat="1" ht="14.1" customHeight="1" x14ac:dyDescent="0.15">
      <c r="A21" s="162"/>
      <c r="B21" s="162"/>
      <c r="C21" s="205" t="str">
        <f>CONCATENATE(FIXED(COUNTA(C5:C20),0,0),"　店")</f>
        <v>12　店</v>
      </c>
      <c r="D21" s="165"/>
      <c r="E21" s="206">
        <f>SUM(E5:E20)</f>
        <v>24400</v>
      </c>
      <c r="F21" s="8">
        <f>SUM(F5:F20)</f>
        <v>0</v>
      </c>
      <c r="G21" s="168"/>
      <c r="H21" s="18"/>
      <c r="I21" s="169"/>
      <c r="J21" s="205" t="str">
        <f>CONCATENATE(FIXED(COUNTA(J5:J20),0,0),"　店")</f>
        <v>5　店</v>
      </c>
      <c r="K21" s="165"/>
      <c r="L21" s="206">
        <f>SUM(L5:L20)</f>
        <v>2400</v>
      </c>
      <c r="M21" s="9">
        <f>SUM(M5:M20)</f>
        <v>0</v>
      </c>
      <c r="N21" s="696"/>
      <c r="O21" s="205" t="str">
        <f>CONCATENATE(FIXED(COUNTA(O5:O20),0,0),"　店")</f>
        <v>4　店</v>
      </c>
      <c r="P21" s="165"/>
      <c r="Q21" s="206">
        <f>SUM(Q5:Q20)</f>
        <v>1400</v>
      </c>
      <c r="R21" s="9">
        <f>SUM(R5:R20)</f>
        <v>0</v>
      </c>
      <c r="S21" s="216"/>
      <c r="T21" s="205" t="str">
        <f>CONCATENATE(FIXED(COUNTA(T5:T20),0,0),"　店")</f>
        <v>2　店</v>
      </c>
      <c r="U21" s="165"/>
      <c r="V21" s="206">
        <f>SUM(V5:V20)</f>
        <v>750</v>
      </c>
      <c r="W21" s="9">
        <f>SUM(W5:W20)</f>
        <v>0</v>
      </c>
      <c r="X21" s="217"/>
      <c r="Y21" s="218"/>
      <c r="Z21" s="218"/>
      <c r="AA21" s="219"/>
    </row>
    <row r="22" spans="1:27" ht="24" customHeight="1" x14ac:dyDescent="0.15">
      <c r="C22" s="183" t="s">
        <v>410</v>
      </c>
      <c r="D22" s="93"/>
      <c r="E22" s="93"/>
      <c r="F22" s="93"/>
      <c r="G22" s="94"/>
      <c r="H22" s="95"/>
      <c r="J22" s="96"/>
      <c r="K22" s="184" t="s">
        <v>3</v>
      </c>
      <c r="L22" s="777">
        <f>E29+G29+L29+Q29+V29</f>
        <v>13950</v>
      </c>
      <c r="M22" s="777"/>
      <c r="N22" s="713"/>
      <c r="O22" s="185" t="s">
        <v>0</v>
      </c>
      <c r="X22" s="716"/>
      <c r="Y22" s="716"/>
      <c r="Z22" s="716"/>
      <c r="AA22" s="716"/>
    </row>
    <row r="23" spans="1:27" s="692" customFormat="1" ht="14.1" customHeight="1" x14ac:dyDescent="0.15">
      <c r="A23" s="711" t="s">
        <v>2</v>
      </c>
      <c r="B23" s="786" t="s">
        <v>1</v>
      </c>
      <c r="C23" s="787"/>
      <c r="D23" s="787"/>
      <c r="E23" s="787"/>
      <c r="F23" s="187" t="s">
        <v>345</v>
      </c>
      <c r="G23" s="710"/>
      <c r="H23" s="99"/>
      <c r="I23" s="789" t="s">
        <v>4</v>
      </c>
      <c r="J23" s="789"/>
      <c r="K23" s="789"/>
      <c r="L23" s="836"/>
      <c r="M23" s="187" t="s">
        <v>345</v>
      </c>
      <c r="N23" s="788" t="s">
        <v>5</v>
      </c>
      <c r="O23" s="789"/>
      <c r="P23" s="789"/>
      <c r="Q23" s="789"/>
      <c r="R23" s="187" t="s">
        <v>345</v>
      </c>
      <c r="S23" s="788" t="s">
        <v>6</v>
      </c>
      <c r="T23" s="789"/>
      <c r="U23" s="789"/>
      <c r="V23" s="789"/>
      <c r="W23" s="187" t="s">
        <v>345</v>
      </c>
      <c r="X23" s="814"/>
      <c r="Y23" s="814"/>
      <c r="Z23" s="814"/>
      <c r="AA23" s="815"/>
    </row>
    <row r="24" spans="1:27" ht="14.1" customHeight="1" x14ac:dyDescent="0.15">
      <c r="A24" s="101"/>
      <c r="B24" s="102"/>
      <c r="C24" s="188" t="s">
        <v>366</v>
      </c>
      <c r="D24" s="189" t="s">
        <v>355</v>
      </c>
      <c r="E24" s="190">
        <v>4900</v>
      </c>
      <c r="F24" s="2"/>
      <c r="G24" s="105"/>
      <c r="H24" s="6"/>
      <c r="I24" s="106"/>
      <c r="J24" s="202" t="s">
        <v>145</v>
      </c>
      <c r="K24" s="203" t="s">
        <v>359</v>
      </c>
      <c r="L24" s="190">
        <v>1150</v>
      </c>
      <c r="M24" s="6"/>
      <c r="N24" s="708"/>
      <c r="O24" s="107"/>
      <c r="P24" s="108"/>
      <c r="Q24" s="221"/>
      <c r="R24" s="222"/>
      <c r="S24" s="208"/>
      <c r="T24" s="202" t="s">
        <v>145</v>
      </c>
      <c r="U24" s="203" t="s">
        <v>359</v>
      </c>
      <c r="V24" s="190">
        <v>800</v>
      </c>
      <c r="W24" s="6"/>
      <c r="X24" s="831" t="s">
        <v>372</v>
      </c>
      <c r="Y24" s="832"/>
      <c r="Z24" s="832"/>
      <c r="AA24" s="833"/>
    </row>
    <row r="25" spans="1:27" ht="14.1" customHeight="1" x14ac:dyDescent="0.15">
      <c r="A25" s="829" t="s">
        <v>438</v>
      </c>
      <c r="B25" s="241" t="s">
        <v>278</v>
      </c>
      <c r="C25" s="191" t="s">
        <v>367</v>
      </c>
      <c r="D25" s="196" t="s">
        <v>454</v>
      </c>
      <c r="E25" s="193">
        <v>1350</v>
      </c>
      <c r="F25" s="3"/>
      <c r="G25" s="117"/>
      <c r="H25" s="7"/>
      <c r="I25" s="118"/>
      <c r="J25" s="110"/>
      <c r="K25" s="111"/>
      <c r="L25" s="112"/>
      <c r="M25" s="7"/>
      <c r="N25" s="704"/>
      <c r="O25" s="715"/>
      <c r="P25" s="111"/>
      <c r="Q25" s="223"/>
      <c r="R25" s="224"/>
      <c r="S25" s="209"/>
      <c r="T25" s="197" t="s">
        <v>371</v>
      </c>
      <c r="U25" s="204" t="s">
        <v>359</v>
      </c>
      <c r="V25" s="193">
        <v>50</v>
      </c>
      <c r="W25" s="7"/>
      <c r="X25" s="834" t="s">
        <v>524</v>
      </c>
      <c r="Y25" s="834"/>
      <c r="Z25" s="834"/>
      <c r="AA25" s="835"/>
    </row>
    <row r="26" spans="1:27" ht="14.1" customHeight="1" x14ac:dyDescent="0.15">
      <c r="A26" s="830"/>
      <c r="B26" s="237" t="s">
        <v>368</v>
      </c>
      <c r="C26" s="191" t="s">
        <v>369</v>
      </c>
      <c r="D26" s="196" t="s">
        <v>454</v>
      </c>
      <c r="E26" s="193">
        <v>2000</v>
      </c>
      <c r="F26" s="3"/>
      <c r="G26" s="117"/>
      <c r="H26" s="7"/>
      <c r="I26" s="118"/>
      <c r="J26" s="110"/>
      <c r="K26" s="111"/>
      <c r="L26" s="112"/>
      <c r="M26" s="7"/>
      <c r="N26" s="704"/>
      <c r="O26" s="715"/>
      <c r="P26" s="111"/>
      <c r="Q26" s="223"/>
      <c r="R26" s="224"/>
      <c r="S26" s="209"/>
      <c r="T26" s="110"/>
      <c r="U26" s="111"/>
      <c r="V26" s="112"/>
      <c r="W26" s="7"/>
      <c r="X26" s="820" t="s">
        <v>479</v>
      </c>
      <c r="Y26" s="821"/>
      <c r="Z26" s="821"/>
      <c r="AA26" s="822"/>
    </row>
    <row r="27" spans="1:27" ht="14.1" customHeight="1" x14ac:dyDescent="0.15">
      <c r="A27" s="113"/>
      <c r="B27" s="114"/>
      <c r="C27" s="191" t="s">
        <v>370</v>
      </c>
      <c r="D27" s="196" t="s">
        <v>454</v>
      </c>
      <c r="E27" s="193">
        <v>2650</v>
      </c>
      <c r="F27" s="3"/>
      <c r="G27" s="117"/>
      <c r="H27" s="7"/>
      <c r="I27" s="118"/>
      <c r="J27" s="110"/>
      <c r="K27" s="111"/>
      <c r="L27" s="112"/>
      <c r="M27" s="7"/>
      <c r="N27" s="704"/>
      <c r="O27" s="110"/>
      <c r="P27" s="111"/>
      <c r="Q27" s="223"/>
      <c r="R27" s="224"/>
      <c r="S27" s="209"/>
      <c r="T27" s="110"/>
      <c r="U27" s="111"/>
      <c r="V27" s="112"/>
      <c r="W27" s="7"/>
      <c r="X27" s="820" t="s">
        <v>535</v>
      </c>
      <c r="Y27" s="821"/>
      <c r="Z27" s="821"/>
      <c r="AA27" s="822"/>
    </row>
    <row r="28" spans="1:27" ht="14.1" customHeight="1" x14ac:dyDescent="0.15">
      <c r="A28" s="238" t="s">
        <v>437</v>
      </c>
      <c r="B28" s="239" t="s">
        <v>363</v>
      </c>
      <c r="C28" s="191" t="s">
        <v>33</v>
      </c>
      <c r="D28" s="192" t="s">
        <v>355</v>
      </c>
      <c r="E28" s="193">
        <v>1050</v>
      </c>
      <c r="F28" s="3"/>
      <c r="G28" s="117"/>
      <c r="H28" s="7"/>
      <c r="I28" s="118"/>
      <c r="J28" s="110"/>
      <c r="K28" s="111"/>
      <c r="L28" s="112"/>
      <c r="M28" s="7"/>
      <c r="N28" s="714"/>
      <c r="O28" s="110"/>
      <c r="P28" s="225"/>
      <c r="Q28" s="223"/>
      <c r="R28" s="224"/>
      <c r="S28" s="209"/>
      <c r="T28" s="110"/>
      <c r="U28" s="111"/>
      <c r="V28" s="112"/>
      <c r="W28" s="7"/>
      <c r="X28" s="823" t="s">
        <v>525</v>
      </c>
      <c r="Y28" s="824"/>
      <c r="Z28" s="824"/>
      <c r="AA28" s="825"/>
    </row>
    <row r="29" spans="1:27" ht="14.1" customHeight="1" x14ac:dyDescent="0.15">
      <c r="A29" s="162"/>
      <c r="B29" s="162"/>
      <c r="C29" s="205" t="str">
        <f>CONCATENATE(FIXED(COUNTA(C24:C28),0,0),"　店")</f>
        <v>5　店</v>
      </c>
      <c r="D29" s="165"/>
      <c r="E29" s="206">
        <f>SUM(E24:E28)</f>
        <v>11950</v>
      </c>
      <c r="F29" s="8">
        <f>SUM(F24:F28)</f>
        <v>0</v>
      </c>
      <c r="G29" s="168"/>
      <c r="H29" s="18"/>
      <c r="I29" s="169"/>
      <c r="J29" s="205" t="str">
        <f>CONCATENATE(FIXED(COUNTA(J24:J28),0,0),"　店")</f>
        <v>1　店</v>
      </c>
      <c r="K29" s="165"/>
      <c r="L29" s="206">
        <f>SUM(L24:L28)</f>
        <v>1150</v>
      </c>
      <c r="M29" s="9">
        <f>SUM(M24:M28)</f>
        <v>0</v>
      </c>
      <c r="N29" s="696"/>
      <c r="O29" s="164"/>
      <c r="P29" s="165"/>
      <c r="Q29" s="226"/>
      <c r="R29" s="18"/>
      <c r="S29" s="216"/>
      <c r="T29" s="205" t="str">
        <f>CONCATENATE(FIXED(COUNTA(T24:T28),0,0),"　店")</f>
        <v>2　店</v>
      </c>
      <c r="U29" s="165"/>
      <c r="V29" s="206">
        <f>SUM(V24:V28)</f>
        <v>850</v>
      </c>
      <c r="W29" s="9">
        <f>SUM(W24:W28)</f>
        <v>0</v>
      </c>
      <c r="X29" s="817"/>
      <c r="Y29" s="818"/>
      <c r="Z29" s="818"/>
      <c r="AA29" s="819"/>
    </row>
    <row r="30" spans="1:27" ht="23.25" customHeight="1" x14ac:dyDescent="0.15">
      <c r="C30" s="183" t="s">
        <v>411</v>
      </c>
      <c r="D30" s="93"/>
      <c r="E30" s="93"/>
      <c r="F30" s="93"/>
      <c r="G30" s="94"/>
      <c r="H30" s="95"/>
      <c r="J30" s="96"/>
      <c r="K30" s="184" t="s">
        <v>3</v>
      </c>
      <c r="L30" s="777">
        <f>E39+G39+L39+R39+W39</f>
        <v>11200</v>
      </c>
      <c r="M30" s="777"/>
      <c r="N30" s="713"/>
      <c r="O30" s="185" t="s">
        <v>0</v>
      </c>
      <c r="P30" s="712"/>
      <c r="R30" s="44"/>
      <c r="S30" s="97"/>
      <c r="T30" s="92"/>
      <c r="W30" s="44"/>
      <c r="X30" s="816"/>
      <c r="Y30" s="816"/>
      <c r="Z30" s="816"/>
      <c r="AA30" s="816"/>
    </row>
    <row r="31" spans="1:27" s="692" customFormat="1" ht="14.1" customHeight="1" x14ac:dyDescent="0.15">
      <c r="A31" s="711" t="s">
        <v>2</v>
      </c>
      <c r="B31" s="786" t="s">
        <v>1</v>
      </c>
      <c r="C31" s="787"/>
      <c r="D31" s="787"/>
      <c r="E31" s="787"/>
      <c r="F31" s="187" t="s">
        <v>345</v>
      </c>
      <c r="G31" s="710"/>
      <c r="H31" s="99"/>
      <c r="I31" s="789" t="s">
        <v>4</v>
      </c>
      <c r="J31" s="789"/>
      <c r="K31" s="789"/>
      <c r="L31" s="789"/>
      <c r="M31" s="187" t="s">
        <v>345</v>
      </c>
      <c r="N31" s="788" t="s">
        <v>5</v>
      </c>
      <c r="O31" s="789"/>
      <c r="P31" s="789"/>
      <c r="Q31" s="789"/>
      <c r="R31" s="187" t="s">
        <v>345</v>
      </c>
      <c r="S31" s="789" t="s">
        <v>6</v>
      </c>
      <c r="T31" s="789"/>
      <c r="U31" s="789"/>
      <c r="V31" s="789"/>
      <c r="W31" s="187" t="s">
        <v>345</v>
      </c>
      <c r="X31" s="814"/>
      <c r="Y31" s="814"/>
      <c r="Z31" s="814"/>
      <c r="AA31" s="815"/>
    </row>
    <row r="32" spans="1:27" ht="12.75" customHeight="1" x14ac:dyDescent="0.15">
      <c r="A32" s="227"/>
      <c r="B32" s="709"/>
      <c r="C32" s="242" t="s">
        <v>34</v>
      </c>
      <c r="D32" s="192" t="s">
        <v>380</v>
      </c>
      <c r="E32" s="243">
        <v>1600</v>
      </c>
      <c r="F32" s="2"/>
      <c r="G32" s="228"/>
      <c r="H32" s="6"/>
      <c r="I32" s="229"/>
      <c r="J32" s="245" t="s">
        <v>182</v>
      </c>
      <c r="K32" s="230"/>
      <c r="L32" s="243">
        <v>300</v>
      </c>
      <c r="M32" s="6"/>
      <c r="N32" s="708"/>
      <c r="O32" s="707"/>
      <c r="P32" s="108"/>
      <c r="Q32" s="111"/>
      <c r="R32" s="706"/>
      <c r="S32" s="796" t="s">
        <v>545</v>
      </c>
      <c r="T32" s="797"/>
      <c r="U32" s="797"/>
      <c r="V32" s="797"/>
      <c r="W32" s="798"/>
      <c r="X32" s="810" t="s">
        <v>259</v>
      </c>
      <c r="Y32" s="810"/>
      <c r="Z32" s="810"/>
      <c r="AA32" s="811"/>
    </row>
    <row r="33" spans="1:27" ht="12.75" customHeight="1" x14ac:dyDescent="0.15">
      <c r="A33" s="119"/>
      <c r="B33" s="114"/>
      <c r="C33" s="191" t="s">
        <v>35</v>
      </c>
      <c r="D33" s="192" t="s">
        <v>380</v>
      </c>
      <c r="E33" s="193">
        <v>1050</v>
      </c>
      <c r="F33" s="3"/>
      <c r="G33" s="117"/>
      <c r="H33" s="7"/>
      <c r="I33" s="118"/>
      <c r="J33" s="110"/>
      <c r="K33" s="111"/>
      <c r="L33" s="112"/>
      <c r="M33" s="7"/>
      <c r="N33" s="704"/>
      <c r="O33" s="110"/>
      <c r="P33" s="111"/>
      <c r="Q33" s="111"/>
      <c r="R33" s="702"/>
      <c r="S33" s="799"/>
      <c r="T33" s="800"/>
      <c r="U33" s="800"/>
      <c r="V33" s="800"/>
      <c r="W33" s="801"/>
      <c r="X33" s="812" t="s">
        <v>536</v>
      </c>
      <c r="Y33" s="812"/>
      <c r="Z33" s="812"/>
      <c r="AA33" s="813"/>
    </row>
    <row r="34" spans="1:27" ht="12.75" customHeight="1" x14ac:dyDescent="0.15">
      <c r="A34" s="705"/>
      <c r="B34" s="114"/>
      <c r="C34" s="191" t="s">
        <v>125</v>
      </c>
      <c r="D34" s="196" t="s">
        <v>457</v>
      </c>
      <c r="E34" s="193">
        <v>1900</v>
      </c>
      <c r="F34" s="3"/>
      <c r="G34" s="117"/>
      <c r="H34" s="7"/>
      <c r="I34" s="118"/>
      <c r="J34" s="110"/>
      <c r="K34" s="111"/>
      <c r="L34" s="112"/>
      <c r="M34" s="7"/>
      <c r="N34" s="704"/>
      <c r="O34" s="110"/>
      <c r="P34" s="111"/>
      <c r="Q34" s="111"/>
      <c r="R34" s="702"/>
      <c r="S34" s="799"/>
      <c r="T34" s="800"/>
      <c r="U34" s="800"/>
      <c r="V34" s="800"/>
      <c r="W34" s="801"/>
      <c r="X34" s="812" t="s">
        <v>480</v>
      </c>
      <c r="Y34" s="812"/>
      <c r="Z34" s="812"/>
      <c r="AA34" s="813"/>
    </row>
    <row r="35" spans="1:27" ht="12.75" customHeight="1" x14ac:dyDescent="0.15">
      <c r="A35" s="119"/>
      <c r="B35" s="237" t="s">
        <v>235</v>
      </c>
      <c r="C35" s="191" t="s">
        <v>193</v>
      </c>
      <c r="D35" s="196" t="s">
        <v>460</v>
      </c>
      <c r="E35" s="193">
        <v>3950</v>
      </c>
      <c r="F35" s="3"/>
      <c r="G35" s="117"/>
      <c r="H35" s="7"/>
      <c r="I35" s="118"/>
      <c r="J35" s="110"/>
      <c r="K35" s="111"/>
      <c r="L35" s="112"/>
      <c r="M35" s="7"/>
      <c r="N35" s="704"/>
      <c r="O35" s="110"/>
      <c r="P35" s="111"/>
      <c r="Q35" s="111"/>
      <c r="R35" s="702"/>
      <c r="S35" s="799"/>
      <c r="T35" s="800"/>
      <c r="U35" s="800"/>
      <c r="V35" s="800"/>
      <c r="W35" s="801"/>
      <c r="X35" s="812" t="s">
        <v>518</v>
      </c>
      <c r="Y35" s="812"/>
      <c r="Z35" s="812"/>
      <c r="AA35" s="813"/>
    </row>
    <row r="36" spans="1:27" ht="12.75" customHeight="1" x14ac:dyDescent="0.15">
      <c r="A36" s="144"/>
      <c r="B36" s="159"/>
      <c r="C36" s="244" t="s">
        <v>126</v>
      </c>
      <c r="D36" s="196" t="s">
        <v>457</v>
      </c>
      <c r="E36" s="201">
        <v>2400</v>
      </c>
      <c r="F36" s="3"/>
      <c r="G36" s="141"/>
      <c r="H36" s="7"/>
      <c r="I36" s="142"/>
      <c r="J36" s="133"/>
      <c r="K36" s="143"/>
      <c r="L36" s="134"/>
      <c r="M36" s="7"/>
      <c r="N36" s="700"/>
      <c r="O36" s="133"/>
      <c r="P36" s="143"/>
      <c r="Q36" s="143"/>
      <c r="R36" s="698"/>
      <c r="S36" s="799"/>
      <c r="T36" s="800"/>
      <c r="U36" s="800"/>
      <c r="V36" s="800"/>
      <c r="W36" s="801"/>
      <c r="X36" s="808" t="s">
        <v>273</v>
      </c>
      <c r="Y36" s="808"/>
      <c r="Z36" s="808"/>
      <c r="AA36" s="809"/>
    </row>
    <row r="37" spans="1:27" ht="12.75" customHeight="1" x14ac:dyDescent="0.15">
      <c r="A37" s="231"/>
      <c r="B37" s="114"/>
      <c r="C37" s="115"/>
      <c r="D37" s="111"/>
      <c r="E37" s="112"/>
      <c r="F37" s="3"/>
      <c r="G37" s="117"/>
      <c r="H37" s="7"/>
      <c r="I37" s="118"/>
      <c r="J37" s="110"/>
      <c r="K37" s="111"/>
      <c r="L37" s="112"/>
      <c r="M37" s="7"/>
      <c r="N37" s="704"/>
      <c r="O37" s="232"/>
      <c r="P37" s="703"/>
      <c r="Q37" s="111"/>
      <c r="R37" s="702"/>
      <c r="S37" s="799"/>
      <c r="T37" s="800"/>
      <c r="U37" s="800"/>
      <c r="V37" s="800"/>
      <c r="W37" s="801"/>
      <c r="X37" s="808" t="s">
        <v>526</v>
      </c>
      <c r="Y37" s="808"/>
      <c r="Z37" s="808"/>
      <c r="AA37" s="809"/>
    </row>
    <row r="38" spans="1:27" ht="12.75" customHeight="1" x14ac:dyDescent="0.15">
      <c r="A38" s="701"/>
      <c r="B38" s="159"/>
      <c r="C38" s="160"/>
      <c r="D38" s="143"/>
      <c r="E38" s="134"/>
      <c r="F38" s="10"/>
      <c r="G38" s="141"/>
      <c r="H38" s="11"/>
      <c r="I38" s="142"/>
      <c r="J38" s="133"/>
      <c r="K38" s="143"/>
      <c r="L38" s="134"/>
      <c r="M38" s="11"/>
      <c r="N38" s="700"/>
      <c r="O38" s="161"/>
      <c r="P38" s="699"/>
      <c r="Q38" s="143"/>
      <c r="R38" s="698"/>
      <c r="S38" s="802"/>
      <c r="T38" s="803"/>
      <c r="U38" s="803"/>
      <c r="V38" s="803"/>
      <c r="W38" s="804"/>
      <c r="X38" s="806" t="s">
        <v>481</v>
      </c>
      <c r="Y38" s="806"/>
      <c r="Z38" s="806"/>
      <c r="AA38" s="807"/>
    </row>
    <row r="39" spans="1:27" ht="12.75" customHeight="1" x14ac:dyDescent="0.15">
      <c r="A39" s="162"/>
      <c r="B39" s="162"/>
      <c r="C39" s="205" t="str">
        <f>CONCATENATE(FIXED(COUNTA(C32:C36),0,0),"　店")</f>
        <v>5　店</v>
      </c>
      <c r="D39" s="165"/>
      <c r="E39" s="206">
        <f>SUM(E32:E38)</f>
        <v>10900</v>
      </c>
      <c r="F39" s="247">
        <f>SUM(F32:F38)</f>
        <v>0</v>
      </c>
      <c r="G39" s="168"/>
      <c r="H39" s="697"/>
      <c r="I39" s="169"/>
      <c r="J39" s="205" t="str">
        <f>CONCATENATE(FIXED(COUNTA(J32:J36),0,0),"　店")</f>
        <v>1　店</v>
      </c>
      <c r="K39" s="165"/>
      <c r="L39" s="206">
        <f>SUM(L32:L38)</f>
        <v>300</v>
      </c>
      <c r="M39" s="247">
        <f>SUM(M32:M38)</f>
        <v>0</v>
      </c>
      <c r="N39" s="696"/>
      <c r="O39" s="164"/>
      <c r="P39" s="165"/>
      <c r="Q39" s="165"/>
      <c r="R39" s="695"/>
      <c r="S39" s="164"/>
      <c r="T39" s="164"/>
      <c r="U39" s="165"/>
      <c r="V39" s="165"/>
      <c r="W39" s="695"/>
      <c r="X39" s="246" t="s">
        <v>499</v>
      </c>
      <c r="Y39" s="694"/>
      <c r="Z39" s="694"/>
      <c r="AA39" s="693"/>
    </row>
    <row r="40" spans="1:27" x14ac:dyDescent="0.15">
      <c r="A40" s="67" t="str">
        <f>表紙!$A$34</f>
        <v>令和7年（6月１日以降）</v>
      </c>
      <c r="U40" s="42"/>
      <c r="Z40" s="805">
        <f>SUM([1]表紙!A34)</f>
        <v>0</v>
      </c>
      <c r="AA40" s="805"/>
    </row>
  </sheetData>
  <sheetProtection algorithmName="SHA-512" hashValue="8vVq2vxwzDEeBy2CWoYp47bKE3OdOXeZ5N5v9maBSL80zNpdD2BTLMpPXF8IANqzNEw6nnhKdjpoJhtr0UsGrA==" saltValue="Hglbq7cCU6VgL2wuVgC7zA==" spinCount="100000" sheet="1" objects="1" scenarios="1" formatCells="0"/>
  <mergeCells count="49">
    <mergeCell ref="X6:AA6"/>
    <mergeCell ref="X7:AA7"/>
    <mergeCell ref="X8:AA8"/>
    <mergeCell ref="B1:H2"/>
    <mergeCell ref="K1:Q1"/>
    <mergeCell ref="T1:X1"/>
    <mergeCell ref="K2:Q2"/>
    <mergeCell ref="X4:AA4"/>
    <mergeCell ref="I4:L4"/>
    <mergeCell ref="Y2:AA2"/>
    <mergeCell ref="L3:M3"/>
    <mergeCell ref="S4:V4"/>
    <mergeCell ref="T2:W2"/>
    <mergeCell ref="B4:E4"/>
    <mergeCell ref="N4:Q4"/>
    <mergeCell ref="X5:AA5"/>
    <mergeCell ref="X14:AA14"/>
    <mergeCell ref="A25:A26"/>
    <mergeCell ref="X23:AA23"/>
    <mergeCell ref="X24:AA24"/>
    <mergeCell ref="X25:AA25"/>
    <mergeCell ref="S23:V23"/>
    <mergeCell ref="B23:E23"/>
    <mergeCell ref="X26:AA26"/>
    <mergeCell ref="L22:M22"/>
    <mergeCell ref="I23:L23"/>
    <mergeCell ref="X18:AA18"/>
    <mergeCell ref="N23:Q23"/>
    <mergeCell ref="X12:AA12"/>
    <mergeCell ref="X13:AA13"/>
    <mergeCell ref="S32:W38"/>
    <mergeCell ref="Z40:AA40"/>
    <mergeCell ref="X38:AA38"/>
    <mergeCell ref="X37:AA37"/>
    <mergeCell ref="X32:AA32"/>
    <mergeCell ref="X34:AA34"/>
    <mergeCell ref="X35:AA35"/>
    <mergeCell ref="X36:AA36"/>
    <mergeCell ref="X33:AA33"/>
    <mergeCell ref="X31:AA31"/>
    <mergeCell ref="X30:AA30"/>
    <mergeCell ref="X29:AA29"/>
    <mergeCell ref="X27:AA27"/>
    <mergeCell ref="X28:AA28"/>
    <mergeCell ref="B31:E31"/>
    <mergeCell ref="N31:Q31"/>
    <mergeCell ref="S31:V31"/>
    <mergeCell ref="L30:M30"/>
    <mergeCell ref="I31:L31"/>
  </mergeCells>
  <phoneticPr fontId="2"/>
  <dataValidations count="3">
    <dataValidation operator="lessThanOrEqual" allowBlank="1" showInputMessage="1" showErrorMessage="1" sqref="Y24:AA25 X24:X30 X11 X5:X8" xr:uid="{00000000-0002-0000-0200-000000000000}"/>
    <dataValidation allowBlank="1" showInputMessage="1" sqref="Y1 I1:K2 B1 A1:A2 R1:R2" xr:uid="{00000000-0002-0000-0200-000001000000}"/>
    <dataValidation type="whole" operator="lessThanOrEqual" allowBlank="1" showInputMessage="1" showErrorMessage="1" sqref="M32:N38 F32:F38 H32:H38 M5:N20 H5:H20 W5:W20 F24:F28 M24:N28 H24:H28 R24:R28 W24:W28 F5:F20 R5:R20" xr:uid="{00000000-0002-0000-0200-000002000000}">
      <formula1>E5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7" orientation="landscape" r:id="rId1"/>
  <headerFooter alignWithMargins="0"/>
  <rowBreaks count="1" manualBreakCount="1">
    <brk id="5" max="26" man="1"/>
  </rowBreaks>
  <colBreaks count="1" manualBreakCount="1">
    <brk id="3" max="4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49"/>
  <sheetViews>
    <sheetView showZeros="0" view="pageBreakPreview" zoomScaleNormal="100" zoomScaleSheetLayoutView="100" workbookViewId="0">
      <pane ySplit="2" topLeftCell="A5" activePane="bottomLeft" state="frozen"/>
      <selection activeCell="A35" sqref="A35"/>
      <selection pane="bottomLeft" activeCell="A35" sqref="A35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1.875" style="92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4.875" style="44" customWidth="1"/>
    <col min="26" max="26" width="9.125" style="44" bestFit="1" customWidth="1"/>
    <col min="27" max="16384" width="9" style="44"/>
  </cols>
  <sheetData>
    <row r="1" spans="1:26" ht="30" customHeight="1" x14ac:dyDescent="0.15">
      <c r="A1" s="179" t="s">
        <v>194</v>
      </c>
      <c r="B1" s="769"/>
      <c r="C1" s="769"/>
      <c r="D1" s="769"/>
      <c r="E1" s="769"/>
      <c r="F1" s="769"/>
      <c r="G1" s="769"/>
      <c r="H1" s="770"/>
      <c r="I1" s="180" t="s">
        <v>195</v>
      </c>
      <c r="J1" s="181" t="s">
        <v>195</v>
      </c>
      <c r="K1" s="844"/>
      <c r="L1" s="844"/>
      <c r="M1" s="844"/>
      <c r="N1" s="844"/>
      <c r="O1" s="844"/>
      <c r="P1" s="844"/>
      <c r="Q1" s="844"/>
      <c r="R1" s="180" t="s">
        <v>276</v>
      </c>
      <c r="S1" s="207"/>
      <c r="T1" s="845"/>
      <c r="U1" s="845"/>
      <c r="V1" s="845"/>
      <c r="W1" s="845"/>
      <c r="X1" s="846"/>
      <c r="Y1" s="327" t="s">
        <v>509</v>
      </c>
      <c r="Z1" s="89"/>
    </row>
    <row r="2" spans="1:26" ht="30" customHeight="1" x14ac:dyDescent="0.2">
      <c r="A2" s="90"/>
      <c r="B2" s="771"/>
      <c r="C2" s="771"/>
      <c r="D2" s="771"/>
      <c r="E2" s="771"/>
      <c r="F2" s="771"/>
      <c r="G2" s="771"/>
      <c r="H2" s="772"/>
      <c r="I2" s="180" t="s">
        <v>196</v>
      </c>
      <c r="J2" s="181" t="s">
        <v>196</v>
      </c>
      <c r="K2" s="844"/>
      <c r="L2" s="844"/>
      <c r="M2" s="844"/>
      <c r="N2" s="844"/>
      <c r="O2" s="844"/>
      <c r="P2" s="844"/>
      <c r="Q2" s="844"/>
      <c r="R2" s="180" t="s">
        <v>197</v>
      </c>
      <c r="S2" s="207"/>
      <c r="T2" s="886">
        <f>F10+H10+W10+F21+H21+M21+W21+F34+H34+M34+W34</f>
        <v>0</v>
      </c>
      <c r="U2" s="886"/>
      <c r="V2" s="886"/>
      <c r="W2" s="886"/>
      <c r="X2" s="60" t="s">
        <v>0</v>
      </c>
      <c r="Y2" s="248"/>
      <c r="Z2" s="249"/>
    </row>
    <row r="3" spans="1:26" s="220" customFormat="1" ht="22.5" customHeight="1" x14ac:dyDescent="0.15">
      <c r="A3" s="250"/>
      <c r="B3" s="250"/>
      <c r="C3" s="893" t="s">
        <v>266</v>
      </c>
      <c r="D3" s="894"/>
      <c r="E3" s="894"/>
      <c r="F3" s="251"/>
      <c r="G3" s="128"/>
      <c r="H3" s="252"/>
      <c r="I3" s="253"/>
      <c r="J3" s="855" t="s">
        <v>3</v>
      </c>
      <c r="K3" s="855"/>
      <c r="L3" s="855">
        <f>E10+G10+L10+Q10+V10</f>
        <v>8550</v>
      </c>
      <c r="M3" s="892"/>
      <c r="N3" s="253"/>
      <c r="O3" s="185" t="s">
        <v>0</v>
      </c>
      <c r="P3" s="254"/>
      <c r="Q3" s="130"/>
      <c r="R3" s="255"/>
      <c r="S3" s="256"/>
      <c r="T3" s="257"/>
      <c r="U3" s="257"/>
      <c r="V3" s="257"/>
      <c r="W3" s="257"/>
      <c r="X3" s="258"/>
      <c r="Y3" s="258"/>
      <c r="Z3" s="258"/>
    </row>
    <row r="4" spans="1:26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874"/>
      <c r="Y4" s="775"/>
      <c r="Z4" s="776"/>
    </row>
    <row r="5" spans="1:26" s="220" customFormat="1" ht="14.1" customHeight="1" x14ac:dyDescent="0.15">
      <c r="A5" s="259"/>
      <c r="B5" s="102"/>
      <c r="C5" s="188" t="s">
        <v>128</v>
      </c>
      <c r="D5" s="328" t="s">
        <v>468</v>
      </c>
      <c r="E5" s="190">
        <v>2150</v>
      </c>
      <c r="F5" s="12"/>
      <c r="G5" s="105"/>
      <c r="H5" s="15"/>
      <c r="I5" s="106"/>
      <c r="J5" s="107"/>
      <c r="K5" s="108"/>
      <c r="L5" s="221"/>
      <c r="M5" s="260"/>
      <c r="N5" s="109"/>
      <c r="O5" s="107"/>
      <c r="P5" s="108"/>
      <c r="Q5" s="221"/>
      <c r="R5" s="260"/>
      <c r="S5" s="335" t="s">
        <v>278</v>
      </c>
      <c r="T5" s="202" t="s">
        <v>279</v>
      </c>
      <c r="U5" s="261"/>
      <c r="V5" s="336">
        <v>450</v>
      </c>
      <c r="W5" s="17"/>
      <c r="X5" s="873" t="s">
        <v>274</v>
      </c>
      <c r="Y5" s="810"/>
      <c r="Z5" s="811"/>
    </row>
    <row r="6" spans="1:26" s="220" customFormat="1" ht="14.1" customHeight="1" x14ac:dyDescent="0.15">
      <c r="A6" s="263"/>
      <c r="B6" s="264"/>
      <c r="C6" s="329" t="s">
        <v>495</v>
      </c>
      <c r="D6" s="330" t="s">
        <v>468</v>
      </c>
      <c r="E6" s="331">
        <v>2350</v>
      </c>
      <c r="F6" s="36"/>
      <c r="G6" s="251"/>
      <c r="H6" s="37"/>
      <c r="I6" s="266"/>
      <c r="J6" s="267"/>
      <c r="K6" s="268"/>
      <c r="L6" s="269"/>
      <c r="M6" s="270"/>
      <c r="N6" s="271"/>
      <c r="O6" s="267"/>
      <c r="P6" s="268"/>
      <c r="Q6" s="269"/>
      <c r="R6" s="270"/>
      <c r="S6" s="272"/>
      <c r="T6" s="197" t="s">
        <v>185</v>
      </c>
      <c r="U6" s="273"/>
      <c r="V6" s="337">
        <v>350</v>
      </c>
      <c r="W6" s="37"/>
      <c r="X6" s="274"/>
      <c r="Y6" s="274"/>
      <c r="Z6" s="275"/>
    </row>
    <row r="7" spans="1:26" s="220" customFormat="1" ht="14.1" customHeight="1" x14ac:dyDescent="0.15">
      <c r="A7" s="276"/>
      <c r="B7" s="277"/>
      <c r="C7" s="332" t="s">
        <v>493</v>
      </c>
      <c r="D7" s="333" t="s">
        <v>468</v>
      </c>
      <c r="E7" s="334">
        <v>2250</v>
      </c>
      <c r="F7" s="13"/>
      <c r="G7" s="280"/>
      <c r="H7" s="16"/>
      <c r="I7" s="281"/>
      <c r="J7" s="282"/>
      <c r="K7" s="225"/>
      <c r="L7" s="283"/>
      <c r="M7" s="284"/>
      <c r="N7" s="285"/>
      <c r="O7" s="282"/>
      <c r="P7" s="225"/>
      <c r="Q7" s="283"/>
      <c r="R7" s="284"/>
      <c r="S7" s="286"/>
      <c r="T7" s="287"/>
      <c r="U7" s="288"/>
      <c r="V7" s="289"/>
      <c r="W7" s="16"/>
      <c r="X7" s="290"/>
      <c r="Y7" s="290"/>
      <c r="Z7" s="291"/>
    </row>
    <row r="8" spans="1:26" s="220" customFormat="1" ht="14.1" customHeight="1" x14ac:dyDescent="0.15">
      <c r="A8" s="338" t="s">
        <v>267</v>
      </c>
      <c r="B8" s="102"/>
      <c r="C8" s="188" t="s">
        <v>129</v>
      </c>
      <c r="D8" s="328" t="s">
        <v>467</v>
      </c>
      <c r="E8" s="190">
        <v>1000</v>
      </c>
      <c r="F8" s="14"/>
      <c r="G8" s="105"/>
      <c r="H8" s="15"/>
      <c r="I8" s="106"/>
      <c r="J8" s="107"/>
      <c r="K8" s="108"/>
      <c r="L8" s="221"/>
      <c r="M8" s="292"/>
      <c r="N8" s="109"/>
      <c r="O8" s="293"/>
      <c r="P8" s="108"/>
      <c r="Q8" s="221"/>
      <c r="R8" s="292"/>
      <c r="S8" s="208"/>
      <c r="T8" s="107"/>
      <c r="U8" s="261"/>
      <c r="V8" s="262"/>
      <c r="W8" s="15"/>
      <c r="X8" s="339" t="s">
        <v>440</v>
      </c>
      <c r="Y8" s="295"/>
      <c r="Z8" s="296"/>
    </row>
    <row r="9" spans="1:26" s="220" customFormat="1" ht="14.1" customHeight="1" x14ac:dyDescent="0.15">
      <c r="A9" s="297"/>
      <c r="B9" s="277"/>
      <c r="C9" s="278"/>
      <c r="D9" s="298"/>
      <c r="E9" s="279"/>
      <c r="F9" s="13"/>
      <c r="G9" s="280"/>
      <c r="H9" s="16"/>
      <c r="I9" s="281"/>
      <c r="J9" s="282"/>
      <c r="K9" s="298"/>
      <c r="L9" s="283"/>
      <c r="M9" s="284"/>
      <c r="N9" s="285"/>
      <c r="O9" s="299"/>
      <c r="P9" s="298"/>
      <c r="Q9" s="283"/>
      <c r="R9" s="284"/>
      <c r="S9" s="286"/>
      <c r="T9" s="282"/>
      <c r="U9" s="298"/>
      <c r="V9" s="300"/>
      <c r="W9" s="16"/>
      <c r="X9" s="339" t="s">
        <v>482</v>
      </c>
      <c r="Y9" s="295"/>
      <c r="Z9" s="296"/>
    </row>
    <row r="10" spans="1:26" s="220" customFormat="1" ht="14.1" customHeight="1" x14ac:dyDescent="0.15">
      <c r="A10" s="301"/>
      <c r="B10" s="162"/>
      <c r="C10" s="205" t="str">
        <f>CONCATENATE(FIXED(COUNTA(C5:C8),0,0),"　店")</f>
        <v>4　店</v>
      </c>
      <c r="D10" s="165"/>
      <c r="E10" s="206">
        <f>SUM(E5:E9)</f>
        <v>7750</v>
      </c>
      <c r="F10" s="8">
        <f>SUM(F5:F9)</f>
        <v>0</v>
      </c>
      <c r="G10" s="302"/>
      <c r="H10" s="18"/>
      <c r="I10" s="169"/>
      <c r="J10" s="164"/>
      <c r="K10" s="165"/>
      <c r="L10" s="226"/>
      <c r="M10" s="18"/>
      <c r="N10" s="302"/>
      <c r="O10" s="164"/>
      <c r="P10" s="165"/>
      <c r="Q10" s="226"/>
      <c r="R10" s="18"/>
      <c r="S10" s="303"/>
      <c r="T10" s="205" t="str">
        <f>CONCATENATE(FIXED(COUNTA(T5:T8),0,0),"　店")</f>
        <v>2　店</v>
      </c>
      <c r="U10" s="304"/>
      <c r="V10" s="348">
        <f>SUM(V5:V9)</f>
        <v>800</v>
      </c>
      <c r="W10" s="349">
        <f>SUM(W5:W9)</f>
        <v>0</v>
      </c>
      <c r="X10" s="305"/>
      <c r="Y10" s="305"/>
      <c r="Z10" s="306"/>
    </row>
    <row r="11" spans="1:26" ht="22.5" customHeight="1" x14ac:dyDescent="0.15">
      <c r="C11" s="183" t="s">
        <v>412</v>
      </c>
      <c r="D11" s="93"/>
      <c r="E11" s="93"/>
      <c r="F11" s="93"/>
      <c r="G11" s="94"/>
      <c r="H11" s="95"/>
      <c r="J11" s="307"/>
      <c r="K11" s="184" t="s">
        <v>3</v>
      </c>
      <c r="L11" s="855">
        <f>E21+G21+L21+Q21+V21</f>
        <v>14900</v>
      </c>
      <c r="M11" s="855"/>
      <c r="N11" s="96"/>
      <c r="O11" s="185" t="s">
        <v>0</v>
      </c>
    </row>
    <row r="12" spans="1:26" s="100" customFormat="1" ht="14.1" customHeight="1" x14ac:dyDescent="0.15">
      <c r="A12" s="186" t="s">
        <v>2</v>
      </c>
      <c r="B12" s="749" t="s">
        <v>1</v>
      </c>
      <c r="C12" s="750"/>
      <c r="D12" s="750"/>
      <c r="E12" s="750"/>
      <c r="F12" s="187" t="s">
        <v>345</v>
      </c>
      <c r="G12" s="98"/>
      <c r="H12" s="99"/>
      <c r="I12" s="778" t="s">
        <v>4</v>
      </c>
      <c r="J12" s="778"/>
      <c r="K12" s="778"/>
      <c r="L12" s="778"/>
      <c r="M12" s="187" t="s">
        <v>345</v>
      </c>
      <c r="N12" s="785" t="s">
        <v>5</v>
      </c>
      <c r="O12" s="778"/>
      <c r="P12" s="778"/>
      <c r="Q12" s="778"/>
      <c r="R12" s="187" t="s">
        <v>345</v>
      </c>
      <c r="S12" s="785" t="s">
        <v>6</v>
      </c>
      <c r="T12" s="778"/>
      <c r="U12" s="778"/>
      <c r="V12" s="778"/>
      <c r="W12" s="187" t="s">
        <v>345</v>
      </c>
      <c r="X12" s="884" t="s">
        <v>492</v>
      </c>
      <c r="Y12" s="778"/>
      <c r="Z12" s="885"/>
    </row>
    <row r="13" spans="1:26" ht="14.1" customHeight="1" x14ac:dyDescent="0.15">
      <c r="A13" s="889" t="s">
        <v>337</v>
      </c>
      <c r="B13" s="102"/>
      <c r="C13" s="188" t="s">
        <v>41</v>
      </c>
      <c r="D13" s="340" t="s">
        <v>458</v>
      </c>
      <c r="E13" s="190">
        <v>2400</v>
      </c>
      <c r="F13" s="14"/>
      <c r="G13" s="105"/>
      <c r="H13" s="6"/>
      <c r="I13" s="106"/>
      <c r="J13" s="188" t="s">
        <v>41</v>
      </c>
      <c r="K13" s="108"/>
      <c r="L13" s="190">
        <v>400</v>
      </c>
      <c r="M13" s="6"/>
      <c r="N13" s="109"/>
      <c r="O13" s="308"/>
      <c r="P13" s="108"/>
      <c r="Q13" s="104"/>
      <c r="R13" s="6"/>
      <c r="S13" s="208"/>
      <c r="T13" s="202" t="s">
        <v>204</v>
      </c>
      <c r="U13" s="108"/>
      <c r="V13" s="190">
        <v>650</v>
      </c>
      <c r="W13" s="6"/>
      <c r="X13" s="878" t="s">
        <v>527</v>
      </c>
      <c r="Y13" s="879"/>
      <c r="Z13" s="880"/>
    </row>
    <row r="14" spans="1:26" ht="14.1" customHeight="1" x14ac:dyDescent="0.15">
      <c r="A14" s="890"/>
      <c r="B14" s="114"/>
      <c r="C14" s="197" t="s">
        <v>42</v>
      </c>
      <c r="D14" s="196" t="s">
        <v>473</v>
      </c>
      <c r="E14" s="193">
        <v>1250</v>
      </c>
      <c r="F14" s="3"/>
      <c r="G14" s="117"/>
      <c r="H14" s="7"/>
      <c r="I14" s="118"/>
      <c r="J14" s="110"/>
      <c r="K14" s="111"/>
      <c r="L14" s="112"/>
      <c r="M14" s="7"/>
      <c r="N14" s="119"/>
      <c r="O14" s="123"/>
      <c r="P14" s="111"/>
      <c r="Q14" s="112"/>
      <c r="R14" s="7"/>
      <c r="S14" s="209"/>
      <c r="T14" s="110"/>
      <c r="U14" s="111"/>
      <c r="V14" s="112"/>
      <c r="W14" s="7"/>
      <c r="X14" s="881"/>
      <c r="Y14" s="882"/>
      <c r="Z14" s="883"/>
    </row>
    <row r="15" spans="1:26" ht="14.1" customHeight="1" x14ac:dyDescent="0.15">
      <c r="A15" s="890"/>
      <c r="B15" s="114"/>
      <c r="C15" s="197" t="s">
        <v>43</v>
      </c>
      <c r="D15" s="330" t="s">
        <v>458</v>
      </c>
      <c r="E15" s="337">
        <v>1450</v>
      </c>
      <c r="F15" s="3"/>
      <c r="G15" s="117"/>
      <c r="H15" s="7"/>
      <c r="I15" s="118"/>
      <c r="J15" s="110"/>
      <c r="K15" s="111"/>
      <c r="L15" s="112"/>
      <c r="M15" s="7"/>
      <c r="N15" s="119"/>
      <c r="O15" s="123"/>
      <c r="P15" s="111"/>
      <c r="Q15" s="112"/>
      <c r="R15" s="7"/>
      <c r="S15" s="209"/>
      <c r="T15" s="110"/>
      <c r="U15" s="111"/>
      <c r="V15" s="112"/>
      <c r="W15" s="7"/>
      <c r="X15" s="881"/>
      <c r="Y15" s="882"/>
      <c r="Z15" s="883"/>
    </row>
    <row r="16" spans="1:26" ht="14.1" customHeight="1" x14ac:dyDescent="0.15">
      <c r="A16" s="891"/>
      <c r="B16" s="277"/>
      <c r="C16" s="287"/>
      <c r="D16" s="309"/>
      <c r="E16" s="310"/>
      <c r="F16" s="13"/>
      <c r="G16" s="280"/>
      <c r="H16" s="16"/>
      <c r="I16" s="281"/>
      <c r="J16" s="282"/>
      <c r="K16" s="225"/>
      <c r="L16" s="279"/>
      <c r="M16" s="16"/>
      <c r="N16" s="285"/>
      <c r="O16" s="311"/>
      <c r="P16" s="225"/>
      <c r="Q16" s="279"/>
      <c r="R16" s="16"/>
      <c r="S16" s="286"/>
      <c r="T16" s="282"/>
      <c r="U16" s="225"/>
      <c r="V16" s="279"/>
      <c r="W16" s="16"/>
      <c r="X16" s="312"/>
      <c r="Y16" s="313"/>
      <c r="Z16" s="314"/>
    </row>
    <row r="17" spans="1:26" ht="14.1" customHeight="1" x14ac:dyDescent="0.15">
      <c r="A17" s="343" t="s">
        <v>338</v>
      </c>
      <c r="B17" s="163"/>
      <c r="C17" s="341" t="s">
        <v>47</v>
      </c>
      <c r="D17" s="328" t="s">
        <v>458</v>
      </c>
      <c r="E17" s="206">
        <v>3700</v>
      </c>
      <c r="F17" s="14"/>
      <c r="G17" s="302"/>
      <c r="H17" s="18"/>
      <c r="I17" s="315"/>
      <c r="J17" s="342" t="s">
        <v>184</v>
      </c>
      <c r="K17" s="317"/>
      <c r="L17" s="206">
        <v>150</v>
      </c>
      <c r="M17" s="18"/>
      <c r="N17" s="318"/>
      <c r="O17" s="316"/>
      <c r="P17" s="317"/>
      <c r="Q17" s="166"/>
      <c r="R17" s="18"/>
      <c r="S17" s="216"/>
      <c r="T17" s="342" t="s">
        <v>184</v>
      </c>
      <c r="U17" s="317"/>
      <c r="V17" s="206">
        <v>200</v>
      </c>
      <c r="W17" s="18"/>
      <c r="X17" s="258"/>
      <c r="Y17" s="258"/>
      <c r="Z17" s="319"/>
    </row>
    <row r="18" spans="1:26" ht="14.1" customHeight="1" x14ac:dyDescent="0.15">
      <c r="A18" s="887" t="s">
        <v>339</v>
      </c>
      <c r="B18" s="102"/>
      <c r="C18" s="188" t="s">
        <v>36</v>
      </c>
      <c r="D18" s="328" t="s">
        <v>473</v>
      </c>
      <c r="E18" s="190">
        <v>2150</v>
      </c>
      <c r="F18" s="14"/>
      <c r="G18" s="105"/>
      <c r="H18" s="17"/>
      <c r="I18" s="106"/>
      <c r="J18" s="107"/>
      <c r="K18" s="108"/>
      <c r="L18" s="104"/>
      <c r="M18" s="17"/>
      <c r="N18" s="109"/>
      <c r="O18" s="107"/>
      <c r="P18" s="108"/>
      <c r="Q18" s="104"/>
      <c r="R18" s="17"/>
      <c r="S18" s="208"/>
      <c r="T18" s="202" t="s">
        <v>183</v>
      </c>
      <c r="U18" s="108"/>
      <c r="V18" s="190">
        <v>450</v>
      </c>
      <c r="W18" s="17"/>
      <c r="X18" s="214"/>
      <c r="Y18" s="148"/>
      <c r="Z18" s="149"/>
    </row>
    <row r="19" spans="1:26" ht="14.1" customHeight="1" x14ac:dyDescent="0.15">
      <c r="A19" s="888"/>
      <c r="B19" s="277"/>
      <c r="C19" s="332" t="s">
        <v>37</v>
      </c>
      <c r="D19" s="333" t="s">
        <v>473</v>
      </c>
      <c r="E19" s="334">
        <v>2100</v>
      </c>
      <c r="F19" s="13"/>
      <c r="G19" s="280"/>
      <c r="H19" s="16"/>
      <c r="I19" s="281"/>
      <c r="J19" s="282"/>
      <c r="K19" s="225"/>
      <c r="L19" s="279"/>
      <c r="M19" s="16"/>
      <c r="N19" s="285"/>
      <c r="O19" s="282"/>
      <c r="P19" s="225"/>
      <c r="Q19" s="279"/>
      <c r="R19" s="16"/>
      <c r="S19" s="286"/>
      <c r="T19" s="282"/>
      <c r="U19" s="225"/>
      <c r="V19" s="279"/>
      <c r="W19" s="16"/>
      <c r="X19" s="214"/>
      <c r="Y19" s="148"/>
      <c r="Z19" s="149"/>
    </row>
    <row r="20" spans="1:26" ht="14.1" customHeight="1" x14ac:dyDescent="0.15">
      <c r="A20" s="320"/>
      <c r="B20" s="114"/>
      <c r="C20" s="115"/>
      <c r="D20" s="139"/>
      <c r="E20" s="112"/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39"/>
      <c r="Q20" s="112"/>
      <c r="R20" s="7"/>
      <c r="S20" s="209"/>
      <c r="T20" s="110"/>
      <c r="U20" s="111"/>
      <c r="V20" s="112"/>
      <c r="W20" s="7"/>
      <c r="X20" s="868"/>
      <c r="Y20" s="868"/>
      <c r="Z20" s="869"/>
    </row>
    <row r="21" spans="1:26" s="220" customFormat="1" ht="14.1" customHeight="1" x14ac:dyDescent="0.15">
      <c r="A21" s="162"/>
      <c r="B21" s="162"/>
      <c r="C21" s="205" t="str">
        <f>CONCATENATE(FIXED(COUNTA(C13:C20),0,0),"　店")</f>
        <v>6　店</v>
      </c>
      <c r="D21" s="165"/>
      <c r="E21" s="206">
        <f>SUM(E13:E20)</f>
        <v>13050</v>
      </c>
      <c r="F21" s="8">
        <f>SUM(F13:F20)</f>
        <v>0</v>
      </c>
      <c r="G21" s="302"/>
      <c r="H21" s="18"/>
      <c r="I21" s="169"/>
      <c r="J21" s="205" t="str">
        <f>CONCATENATE(FIXED(COUNTA(J13:J20),0,0),"　店")</f>
        <v>2　店</v>
      </c>
      <c r="K21" s="165"/>
      <c r="L21" s="206">
        <f>SUM(L13:L20)</f>
        <v>550</v>
      </c>
      <c r="M21" s="9">
        <f>SUM(M13:M20)</f>
        <v>0</v>
      </c>
      <c r="N21" s="170"/>
      <c r="O21" s="164"/>
      <c r="P21" s="165"/>
      <c r="Q21" s="166"/>
      <c r="R21" s="18"/>
      <c r="S21" s="216"/>
      <c r="T21" s="205" t="str">
        <f>CONCATENATE(FIXED(COUNTA(T13:T19),0,0),"　店")</f>
        <v>3　店</v>
      </c>
      <c r="U21" s="165"/>
      <c r="V21" s="206">
        <f>SUM(V13:V19)</f>
        <v>1300</v>
      </c>
      <c r="W21" s="9">
        <f>SUM(W13:W20)</f>
        <v>0</v>
      </c>
      <c r="X21" s="321"/>
      <c r="Y21" s="321"/>
      <c r="Z21" s="322"/>
    </row>
    <row r="22" spans="1:26" ht="22.5" customHeight="1" x14ac:dyDescent="0.15">
      <c r="C22" s="183" t="s">
        <v>413</v>
      </c>
      <c r="D22" s="93"/>
      <c r="E22" s="93"/>
      <c r="F22" s="93"/>
      <c r="G22" s="94"/>
      <c r="H22" s="95"/>
      <c r="J22" s="307"/>
      <c r="K22" s="184" t="s">
        <v>3</v>
      </c>
      <c r="L22" s="855">
        <f>E34+G34+L34+Q34+V34</f>
        <v>12250</v>
      </c>
      <c r="M22" s="855"/>
      <c r="N22" s="96"/>
      <c r="O22" s="185" t="s">
        <v>0</v>
      </c>
    </row>
    <row r="23" spans="1:26" s="100" customFormat="1" ht="14.1" customHeight="1" x14ac:dyDescent="0.15">
      <c r="A23" s="186" t="s">
        <v>2</v>
      </c>
      <c r="B23" s="749" t="s">
        <v>1</v>
      </c>
      <c r="C23" s="750"/>
      <c r="D23" s="750"/>
      <c r="E23" s="750"/>
      <c r="F23" s="187" t="s">
        <v>345</v>
      </c>
      <c r="G23" s="98"/>
      <c r="H23" s="99"/>
      <c r="I23" s="778" t="s">
        <v>4</v>
      </c>
      <c r="J23" s="778"/>
      <c r="K23" s="778"/>
      <c r="L23" s="836"/>
      <c r="M23" s="187" t="s">
        <v>345</v>
      </c>
      <c r="N23" s="785" t="s">
        <v>5</v>
      </c>
      <c r="O23" s="778"/>
      <c r="P23" s="778"/>
      <c r="Q23" s="778"/>
      <c r="R23" s="187" t="s">
        <v>345</v>
      </c>
      <c r="S23" s="785" t="s">
        <v>6</v>
      </c>
      <c r="T23" s="778"/>
      <c r="U23" s="778"/>
      <c r="V23" s="778"/>
      <c r="W23" s="187" t="s">
        <v>345</v>
      </c>
      <c r="X23" s="874"/>
      <c r="Y23" s="775"/>
      <c r="Z23" s="776"/>
    </row>
    <row r="24" spans="1:26" x14ac:dyDescent="0.15">
      <c r="A24" s="856" t="s">
        <v>239</v>
      </c>
      <c r="B24" s="102"/>
      <c r="C24" s="188" t="s">
        <v>44</v>
      </c>
      <c r="D24" s="328" t="s">
        <v>458</v>
      </c>
      <c r="E24" s="190">
        <v>2050</v>
      </c>
      <c r="F24" s="14"/>
      <c r="G24" s="105"/>
      <c r="H24" s="17"/>
      <c r="I24" s="106"/>
      <c r="J24" s="202" t="s">
        <v>181</v>
      </c>
      <c r="K24" s="108"/>
      <c r="L24" s="190">
        <v>500</v>
      </c>
      <c r="M24" s="17"/>
      <c r="N24" s="109"/>
      <c r="O24" s="107"/>
      <c r="P24" s="108"/>
      <c r="Q24" s="104"/>
      <c r="R24" s="17"/>
      <c r="S24" s="208"/>
      <c r="T24" s="202" t="s">
        <v>181</v>
      </c>
      <c r="U24" s="108"/>
      <c r="V24" s="190">
        <v>300</v>
      </c>
      <c r="W24" s="17"/>
      <c r="X24" s="862" t="s">
        <v>388</v>
      </c>
      <c r="Y24" s="862"/>
      <c r="Z24" s="863"/>
    </row>
    <row r="25" spans="1:26" x14ac:dyDescent="0.15">
      <c r="A25" s="857"/>
      <c r="B25" s="114"/>
      <c r="C25" s="191" t="s">
        <v>45</v>
      </c>
      <c r="D25" s="192" t="s">
        <v>381</v>
      </c>
      <c r="E25" s="193">
        <v>1150</v>
      </c>
      <c r="F25" s="3"/>
      <c r="G25" s="117"/>
      <c r="H25" s="7"/>
      <c r="I25" s="118"/>
      <c r="J25" s="110"/>
      <c r="K25" s="111"/>
      <c r="L25" s="112"/>
      <c r="M25" s="7"/>
      <c r="N25" s="119"/>
      <c r="O25" s="110"/>
      <c r="P25" s="111"/>
      <c r="Q25" s="112"/>
      <c r="R25" s="7"/>
      <c r="S25" s="209"/>
      <c r="T25" s="110"/>
      <c r="U25" s="111"/>
      <c r="V25" s="112"/>
      <c r="W25" s="7"/>
      <c r="X25" s="867" t="s">
        <v>500</v>
      </c>
      <c r="Y25" s="821"/>
      <c r="Z25" s="822"/>
    </row>
    <row r="26" spans="1:26" x14ac:dyDescent="0.15">
      <c r="A26" s="857"/>
      <c r="B26" s="114"/>
      <c r="C26" s="191" t="s">
        <v>127</v>
      </c>
      <c r="D26" s="196" t="s">
        <v>382</v>
      </c>
      <c r="E26" s="193">
        <v>850</v>
      </c>
      <c r="F26" s="3"/>
      <c r="G26" s="117"/>
      <c r="H26" s="7"/>
      <c r="I26" s="118"/>
      <c r="J26" s="110"/>
      <c r="K26" s="111"/>
      <c r="L26" s="112"/>
      <c r="M26" s="7"/>
      <c r="N26" s="119"/>
      <c r="O26" s="110"/>
      <c r="P26" s="111"/>
      <c r="Q26" s="112"/>
      <c r="R26" s="7"/>
      <c r="S26" s="209"/>
      <c r="T26" s="110"/>
      <c r="U26" s="111"/>
      <c r="V26" s="112"/>
      <c r="W26" s="7"/>
      <c r="X26" s="864" t="s">
        <v>505</v>
      </c>
      <c r="Y26" s="864"/>
      <c r="Z26" s="865"/>
    </row>
    <row r="27" spans="1:26" ht="12.75" customHeight="1" x14ac:dyDescent="0.15">
      <c r="A27" s="858"/>
      <c r="B27" s="277"/>
      <c r="C27" s="332" t="s">
        <v>46</v>
      </c>
      <c r="D27" s="333" t="s">
        <v>453</v>
      </c>
      <c r="E27" s="334">
        <v>1650</v>
      </c>
      <c r="F27" s="13"/>
      <c r="G27" s="280"/>
      <c r="H27" s="16"/>
      <c r="I27" s="281"/>
      <c r="J27" s="282"/>
      <c r="K27" s="225"/>
      <c r="L27" s="279"/>
      <c r="M27" s="16"/>
      <c r="N27" s="285"/>
      <c r="O27" s="282"/>
      <c r="P27" s="225"/>
      <c r="Q27" s="279"/>
      <c r="R27" s="16"/>
      <c r="S27" s="286"/>
      <c r="T27" s="282"/>
      <c r="U27" s="225"/>
      <c r="V27" s="279"/>
      <c r="W27" s="16"/>
      <c r="X27" s="871"/>
      <c r="Y27" s="871"/>
      <c r="Z27" s="872"/>
    </row>
    <row r="28" spans="1:26" x14ac:dyDescent="0.15">
      <c r="A28" s="347" t="s">
        <v>444</v>
      </c>
      <c r="B28" s="163"/>
      <c r="C28" s="341" t="s">
        <v>445</v>
      </c>
      <c r="D28" s="344" t="s">
        <v>459</v>
      </c>
      <c r="E28" s="206">
        <v>1250</v>
      </c>
      <c r="F28" s="14"/>
      <c r="G28" s="302"/>
      <c r="H28" s="16"/>
      <c r="I28" s="315"/>
      <c r="J28" s="316"/>
      <c r="K28" s="317"/>
      <c r="L28" s="166"/>
      <c r="M28" s="16"/>
      <c r="N28" s="318"/>
      <c r="O28" s="316"/>
      <c r="P28" s="317"/>
      <c r="Q28" s="166"/>
      <c r="R28" s="16"/>
      <c r="S28" s="216"/>
      <c r="T28" s="316"/>
      <c r="U28" s="317"/>
      <c r="V28" s="166"/>
      <c r="W28" s="16"/>
      <c r="X28" s="875"/>
      <c r="Y28" s="876"/>
      <c r="Z28" s="877"/>
    </row>
    <row r="29" spans="1:26" x14ac:dyDescent="0.15">
      <c r="A29" s="856" t="s">
        <v>240</v>
      </c>
      <c r="B29" s="147"/>
      <c r="C29" s="329" t="s">
        <v>38</v>
      </c>
      <c r="D29" s="345" t="s">
        <v>474</v>
      </c>
      <c r="E29" s="346">
        <v>1500</v>
      </c>
      <c r="F29" s="14"/>
      <c r="G29" s="150"/>
      <c r="H29" s="17"/>
      <c r="I29" s="151"/>
      <c r="J29" s="152"/>
      <c r="K29" s="139"/>
      <c r="L29" s="140"/>
      <c r="M29" s="17"/>
      <c r="N29" s="153"/>
      <c r="O29" s="152"/>
      <c r="P29" s="111"/>
      <c r="Q29" s="140"/>
      <c r="R29" s="17"/>
      <c r="S29" s="210"/>
      <c r="T29" s="152"/>
      <c r="U29" s="139"/>
      <c r="V29" s="140"/>
      <c r="W29" s="17"/>
      <c r="X29" s="870"/>
      <c r="Y29" s="870"/>
      <c r="Z29" s="861"/>
    </row>
    <row r="30" spans="1:26" x14ac:dyDescent="0.15">
      <c r="A30" s="857"/>
      <c r="B30" s="114"/>
      <c r="C30" s="191" t="s">
        <v>39</v>
      </c>
      <c r="D30" s="196" t="s">
        <v>473</v>
      </c>
      <c r="E30" s="193">
        <v>1350</v>
      </c>
      <c r="F30" s="3"/>
      <c r="G30" s="117"/>
      <c r="H30" s="7"/>
      <c r="I30" s="118"/>
      <c r="J30" s="110"/>
      <c r="K30" s="111"/>
      <c r="L30" s="112"/>
      <c r="M30" s="7"/>
      <c r="N30" s="119"/>
      <c r="O30" s="110"/>
      <c r="P30" s="111"/>
      <c r="Q30" s="112"/>
      <c r="R30" s="7"/>
      <c r="S30" s="209"/>
      <c r="T30" s="110"/>
      <c r="U30" s="111"/>
      <c r="V30" s="112"/>
      <c r="W30" s="7"/>
      <c r="X30" s="860"/>
      <c r="Y30" s="860"/>
      <c r="Z30" s="861"/>
    </row>
    <row r="31" spans="1:26" x14ac:dyDescent="0.15">
      <c r="A31" s="857"/>
      <c r="B31" s="114"/>
      <c r="C31" s="191" t="s">
        <v>40</v>
      </c>
      <c r="D31" s="345" t="s">
        <v>474</v>
      </c>
      <c r="E31" s="193">
        <v>900</v>
      </c>
      <c r="F31" s="3"/>
      <c r="G31" s="117"/>
      <c r="H31" s="7"/>
      <c r="I31" s="118"/>
      <c r="J31" s="110"/>
      <c r="K31" s="111"/>
      <c r="L31" s="112"/>
      <c r="M31" s="7"/>
      <c r="N31" s="119"/>
      <c r="O31" s="110"/>
      <c r="P31" s="111"/>
      <c r="Q31" s="112"/>
      <c r="R31" s="7"/>
      <c r="S31" s="209"/>
      <c r="T31" s="110"/>
      <c r="U31" s="111"/>
      <c r="V31" s="112"/>
      <c r="W31" s="7"/>
      <c r="X31" s="860"/>
      <c r="Y31" s="860"/>
      <c r="Z31" s="861"/>
    </row>
    <row r="32" spans="1:26" ht="13.5" customHeight="1" x14ac:dyDescent="0.15">
      <c r="A32" s="859"/>
      <c r="B32" s="237" t="s">
        <v>235</v>
      </c>
      <c r="C32" s="191" t="s">
        <v>268</v>
      </c>
      <c r="D32" s="345" t="s">
        <v>474</v>
      </c>
      <c r="E32" s="193">
        <v>750</v>
      </c>
      <c r="F32" s="3"/>
      <c r="G32" s="117"/>
      <c r="H32" s="7"/>
      <c r="I32" s="118"/>
      <c r="J32" s="110"/>
      <c r="K32" s="111"/>
      <c r="L32" s="112"/>
      <c r="M32" s="7"/>
      <c r="N32" s="119"/>
      <c r="O32" s="115"/>
      <c r="P32" s="111"/>
      <c r="Q32" s="112"/>
      <c r="R32" s="7"/>
      <c r="S32" s="209"/>
      <c r="T32" s="232"/>
      <c r="U32" s="232"/>
      <c r="V32" s="323"/>
      <c r="W32" s="7"/>
      <c r="X32" s="866" t="s">
        <v>469</v>
      </c>
      <c r="Y32" s="808"/>
      <c r="Z32" s="809"/>
    </row>
    <row r="33" spans="1:26" x14ac:dyDescent="0.15">
      <c r="A33" s="320"/>
      <c r="B33" s="114"/>
      <c r="C33" s="115"/>
      <c r="D33" s="139"/>
      <c r="E33" s="112"/>
      <c r="F33" s="3"/>
      <c r="G33" s="117"/>
      <c r="H33" s="7"/>
      <c r="I33" s="118"/>
      <c r="J33" s="110"/>
      <c r="K33" s="111"/>
      <c r="L33" s="112"/>
      <c r="M33" s="7"/>
      <c r="N33" s="119"/>
      <c r="O33" s="110"/>
      <c r="P33" s="111"/>
      <c r="Q33" s="112"/>
      <c r="R33" s="7"/>
      <c r="S33" s="209"/>
      <c r="T33" s="110"/>
      <c r="U33" s="111"/>
      <c r="V33" s="112"/>
      <c r="W33" s="7"/>
      <c r="X33" s="868"/>
      <c r="Y33" s="868"/>
      <c r="Z33" s="869"/>
    </row>
    <row r="34" spans="1:26" x14ac:dyDescent="0.15">
      <c r="A34" s="162"/>
      <c r="B34" s="162"/>
      <c r="C34" s="205" t="str">
        <f>CONCATENATE(FIXED(COUNTA(C24:C33),0,0),"　店")</f>
        <v>9　店</v>
      </c>
      <c r="D34" s="165"/>
      <c r="E34" s="206">
        <f>SUM(E24:E33)</f>
        <v>11450</v>
      </c>
      <c r="F34" s="8">
        <f>SUM(F24:F33)</f>
        <v>0</v>
      </c>
      <c r="G34" s="302"/>
      <c r="H34" s="18"/>
      <c r="I34" s="169"/>
      <c r="J34" s="205" t="str">
        <f>CONCATENATE(FIXED(COUNTA(J24:J33),0,0),"　店")</f>
        <v>1　店</v>
      </c>
      <c r="K34" s="165"/>
      <c r="L34" s="206">
        <f>SUM(L24:L33)</f>
        <v>500</v>
      </c>
      <c r="M34" s="9">
        <f>SUM(M24:M33)</f>
        <v>0</v>
      </c>
      <c r="N34" s="170"/>
      <c r="O34" s="164"/>
      <c r="P34" s="165"/>
      <c r="Q34" s="166"/>
      <c r="R34" s="18"/>
      <c r="S34" s="216"/>
      <c r="T34" s="205" t="str">
        <f>CONCATENATE(FIXED(COUNTA(T24:T27),0,0),"　店")</f>
        <v>1　店</v>
      </c>
      <c r="U34" s="165"/>
      <c r="V34" s="206">
        <f>SUM(V24:V27)</f>
        <v>300</v>
      </c>
      <c r="W34" s="9">
        <f>SUM(W24:W33)</f>
        <v>0</v>
      </c>
      <c r="X34" s="321"/>
      <c r="Y34" s="321"/>
      <c r="Z34" s="322"/>
    </row>
    <row r="35" spans="1:26" x14ac:dyDescent="0.15">
      <c r="A35" s="67" t="str">
        <f>表紙!$A$34</f>
        <v>令和7年（6月１日以降）</v>
      </c>
      <c r="X35" s="324"/>
      <c r="Y35" s="324"/>
      <c r="Z35" s="350">
        <f>SUM(表紙!A34)</f>
        <v>0</v>
      </c>
    </row>
    <row r="39" spans="1:26" x14ac:dyDescent="0.15">
      <c r="R39" s="325"/>
      <c r="S39" s="326"/>
      <c r="T39" s="326"/>
      <c r="U39" s="326"/>
      <c r="V39" s="326"/>
    </row>
    <row r="40" spans="1:26" x14ac:dyDescent="0.15">
      <c r="R40" s="326"/>
      <c r="S40" s="326"/>
      <c r="T40" s="326"/>
      <c r="U40" s="326"/>
      <c r="V40" s="326"/>
    </row>
    <row r="41" spans="1:26" x14ac:dyDescent="0.15">
      <c r="R41" s="326"/>
      <c r="S41" s="326"/>
      <c r="T41" s="326"/>
      <c r="U41" s="326"/>
      <c r="V41" s="326"/>
    </row>
    <row r="42" spans="1:26" x14ac:dyDescent="0.15">
      <c r="R42" s="326"/>
      <c r="S42" s="326"/>
      <c r="T42" s="326"/>
      <c r="U42" s="326"/>
      <c r="V42" s="326"/>
    </row>
    <row r="43" spans="1:26" x14ac:dyDescent="0.15">
      <c r="R43" s="326"/>
      <c r="S43" s="326"/>
      <c r="T43" s="326"/>
      <c r="U43" s="326"/>
      <c r="V43" s="326"/>
    </row>
    <row r="44" spans="1:26" x14ac:dyDescent="0.15">
      <c r="R44" s="326"/>
      <c r="S44" s="326"/>
      <c r="T44" s="326"/>
      <c r="U44" s="326"/>
      <c r="V44" s="326"/>
    </row>
    <row r="45" spans="1:26" x14ac:dyDescent="0.15">
      <c r="R45" s="326"/>
      <c r="S45" s="326"/>
      <c r="T45" s="326"/>
      <c r="U45" s="326"/>
      <c r="V45" s="326"/>
    </row>
    <row r="46" spans="1:26" x14ac:dyDescent="0.15">
      <c r="R46" s="326"/>
      <c r="S46" s="326"/>
      <c r="T46" s="326"/>
      <c r="U46" s="326"/>
      <c r="V46" s="326"/>
    </row>
    <row r="47" spans="1:26" x14ac:dyDescent="0.15">
      <c r="R47" s="326"/>
      <c r="S47" s="326"/>
      <c r="T47" s="326"/>
      <c r="U47" s="326"/>
      <c r="V47" s="326"/>
    </row>
    <row r="48" spans="1:26" x14ac:dyDescent="0.15">
      <c r="R48" s="326"/>
      <c r="S48" s="326"/>
      <c r="T48" s="326"/>
      <c r="U48" s="326"/>
      <c r="V48" s="326"/>
    </row>
    <row r="49" spans="18:18" x14ac:dyDescent="0.15">
      <c r="R49" s="257"/>
    </row>
  </sheetData>
  <sheetProtection algorithmName="SHA-512" hashValue="MTvoR3MMZ15qWAoKB4NwH/lOvbzpxxHNuaCTz8/UH3KmbtHP9V7pz9F/WgBMa3OkaKWT46DWWGZpO0AHtgojQA==" saltValue="t90YBwqHMBAzXjyhmOvEjg==" spinCount="100000" sheet="1" objects="1" scenarios="1" formatCells="0"/>
  <mergeCells count="42">
    <mergeCell ref="T1:X1"/>
    <mergeCell ref="T2:W2"/>
    <mergeCell ref="A18:A19"/>
    <mergeCell ref="A13:A16"/>
    <mergeCell ref="J3:K3"/>
    <mergeCell ref="L3:M3"/>
    <mergeCell ref="L11:M11"/>
    <mergeCell ref="I4:L4"/>
    <mergeCell ref="B1:H2"/>
    <mergeCell ref="K1:Q1"/>
    <mergeCell ref="N4:Q4"/>
    <mergeCell ref="C3:E3"/>
    <mergeCell ref="B4:E4"/>
    <mergeCell ref="K2:Q2"/>
    <mergeCell ref="X33:Z33"/>
    <mergeCell ref="X29:Z29"/>
    <mergeCell ref="X27:Z27"/>
    <mergeCell ref="X5:Z5"/>
    <mergeCell ref="S4:V4"/>
    <mergeCell ref="X23:Z23"/>
    <mergeCell ref="X4:Z4"/>
    <mergeCell ref="X28:Z28"/>
    <mergeCell ref="X20:Z20"/>
    <mergeCell ref="X13:Z15"/>
    <mergeCell ref="X12:Z12"/>
    <mergeCell ref="A24:A27"/>
    <mergeCell ref="A29:A32"/>
    <mergeCell ref="X31:Z31"/>
    <mergeCell ref="X30:Z30"/>
    <mergeCell ref="X24:Z24"/>
    <mergeCell ref="X26:Z26"/>
    <mergeCell ref="X32:Z32"/>
    <mergeCell ref="X25:Z25"/>
    <mergeCell ref="N23:Q23"/>
    <mergeCell ref="S23:V23"/>
    <mergeCell ref="N12:Q12"/>
    <mergeCell ref="S12:V12"/>
    <mergeCell ref="B23:E23"/>
    <mergeCell ref="I23:L23"/>
    <mergeCell ref="B12:E12"/>
    <mergeCell ref="L22:M22"/>
    <mergeCell ref="I12:L12"/>
  </mergeCells>
  <phoneticPr fontId="2"/>
  <dataValidations count="2">
    <dataValidation type="whole" operator="lessThanOrEqual" allowBlank="1" showInputMessage="1" showErrorMessage="1" sqref="W5:W9 W13:W20 H5:H9 H13:H20 F13:F19 F5:F8 M13:M20 M5:M9 R13:R20 R5:R9 W24:W33 H24:H33 F24:F32 M24:M33 R24:R33" xr:uid="{00000000-0002-0000-0300-000000000000}">
      <formula1>E5</formula1>
    </dataValidation>
    <dataValidation allowBlank="1" showInputMessage="1" sqref="R1:R2 I1:K2 B1 A1:A2" xr:uid="{00000000-0002-0000-03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scale="98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42"/>
  <sheetViews>
    <sheetView showZeros="0" view="pageBreakPreview" zoomScaleNormal="100" zoomScaleSheetLayoutView="100" workbookViewId="0">
      <pane ySplit="2" topLeftCell="A16" activePane="bottomLeft" state="frozen"/>
      <selection activeCell="A35" sqref="A35"/>
      <selection pane="bottomLeft" activeCell="A35" sqref="A35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125" style="44" customWidth="1"/>
    <col min="13" max="13" width="6.125" style="97" customWidth="1"/>
    <col min="14" max="14" width="0.375" style="44" customWidth="1"/>
    <col min="15" max="15" width="8.875" style="44" customWidth="1"/>
    <col min="16" max="16" width="2.125" style="44" customWidth="1"/>
    <col min="17" max="17" width="6.125" style="44" customWidth="1"/>
    <col min="18" max="18" width="6.125" style="97" customWidth="1"/>
    <col min="19" max="19" width="0.375" style="44" customWidth="1"/>
    <col min="20" max="20" width="8.875" style="44" customWidth="1"/>
    <col min="21" max="21" width="2.125" style="44" customWidth="1"/>
    <col min="22" max="22" width="6.125" style="44" customWidth="1"/>
    <col min="23" max="23" width="6.1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194</v>
      </c>
      <c r="B1" s="769"/>
      <c r="C1" s="769"/>
      <c r="D1" s="769"/>
      <c r="E1" s="769"/>
      <c r="F1" s="769"/>
      <c r="G1" s="769"/>
      <c r="H1" s="770"/>
      <c r="I1" s="180" t="s">
        <v>195</v>
      </c>
      <c r="J1" s="181" t="s">
        <v>195</v>
      </c>
      <c r="K1" s="845"/>
      <c r="L1" s="845"/>
      <c r="M1" s="845"/>
      <c r="N1" s="845"/>
      <c r="O1" s="845"/>
      <c r="P1" s="845"/>
      <c r="Q1" s="845"/>
      <c r="R1" s="180" t="s">
        <v>276</v>
      </c>
      <c r="S1" s="87"/>
      <c r="T1" s="845"/>
      <c r="U1" s="845"/>
      <c r="V1" s="845"/>
      <c r="W1" s="845"/>
      <c r="X1" s="846"/>
      <c r="Y1" s="182" t="s">
        <v>277</v>
      </c>
      <c r="Z1" s="88"/>
      <c r="AA1" s="89"/>
    </row>
    <row r="2" spans="1:27" ht="30" customHeight="1" x14ac:dyDescent="0.2">
      <c r="A2" s="90"/>
      <c r="B2" s="771"/>
      <c r="C2" s="771"/>
      <c r="D2" s="771"/>
      <c r="E2" s="771"/>
      <c r="F2" s="771"/>
      <c r="G2" s="771"/>
      <c r="H2" s="772"/>
      <c r="I2" s="180" t="s">
        <v>196</v>
      </c>
      <c r="J2" s="181" t="s">
        <v>196</v>
      </c>
      <c r="K2" s="845"/>
      <c r="L2" s="845"/>
      <c r="M2" s="845"/>
      <c r="N2" s="845"/>
      <c r="O2" s="845"/>
      <c r="P2" s="845"/>
      <c r="Q2" s="845"/>
      <c r="R2" s="180" t="s">
        <v>197</v>
      </c>
      <c r="S2" s="91"/>
      <c r="T2" s="886">
        <f>F15+H15+M15+R15+W15+F23+H23+M23+W23+F30+H30+F41+H41+M41+W41</f>
        <v>0</v>
      </c>
      <c r="U2" s="886"/>
      <c r="V2" s="886"/>
      <c r="W2" s="886"/>
      <c r="X2" s="60" t="s">
        <v>0</v>
      </c>
      <c r="Y2" s="849"/>
      <c r="Z2" s="850"/>
      <c r="AA2" s="851"/>
    </row>
    <row r="3" spans="1:27" ht="24" customHeight="1" x14ac:dyDescent="0.15">
      <c r="C3" s="183" t="s">
        <v>408</v>
      </c>
      <c r="D3" s="93"/>
      <c r="E3" s="93"/>
      <c r="F3" s="93"/>
      <c r="G3" s="94"/>
      <c r="H3" s="95"/>
      <c r="J3" s="96"/>
      <c r="K3" s="184" t="s">
        <v>3</v>
      </c>
      <c r="L3" s="777">
        <f>E15+G15+L15+Q15+V15</f>
        <v>13050</v>
      </c>
      <c r="M3" s="777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775"/>
      <c r="Y4" s="775"/>
      <c r="Z4" s="775"/>
      <c r="AA4" s="776"/>
    </row>
    <row r="5" spans="1:27" ht="13.5" customHeight="1" x14ac:dyDescent="0.15">
      <c r="A5" s="351"/>
      <c r="B5" s="239" t="s">
        <v>278</v>
      </c>
      <c r="C5" s="242" t="s">
        <v>435</v>
      </c>
      <c r="D5" s="189" t="s">
        <v>455</v>
      </c>
      <c r="E5" s="243">
        <v>3150</v>
      </c>
      <c r="F5" s="2"/>
      <c r="G5" s="228"/>
      <c r="H5" s="6"/>
      <c r="I5" s="229"/>
      <c r="J5" s="245" t="s">
        <v>260</v>
      </c>
      <c r="K5" s="230"/>
      <c r="L5" s="243">
        <v>500</v>
      </c>
      <c r="M5" s="6"/>
      <c r="N5" s="227"/>
      <c r="O5" s="245" t="s">
        <v>48</v>
      </c>
      <c r="P5" s="230"/>
      <c r="Q5" s="243">
        <v>750</v>
      </c>
      <c r="R5" s="6"/>
      <c r="S5" s="227"/>
      <c r="T5" s="245" t="s">
        <v>260</v>
      </c>
      <c r="U5" s="230"/>
      <c r="V5" s="243">
        <v>400</v>
      </c>
      <c r="W5" s="6"/>
      <c r="X5" s="897" t="s">
        <v>351</v>
      </c>
      <c r="Y5" s="898"/>
      <c r="Z5" s="898"/>
      <c r="AA5" s="899"/>
    </row>
    <row r="6" spans="1:27" ht="14.1" customHeight="1" x14ac:dyDescent="0.15">
      <c r="A6" s="352"/>
      <c r="B6" s="239" t="s">
        <v>236</v>
      </c>
      <c r="C6" s="191" t="s">
        <v>399</v>
      </c>
      <c r="D6" s="196" t="s">
        <v>453</v>
      </c>
      <c r="E6" s="193">
        <v>2400</v>
      </c>
      <c r="F6" s="3"/>
      <c r="G6" s="353"/>
      <c r="H6" s="7"/>
      <c r="I6" s="118"/>
      <c r="J6" s="110"/>
      <c r="K6" s="111"/>
      <c r="L6" s="112"/>
      <c r="M6" s="7"/>
      <c r="N6" s="119"/>
      <c r="O6" s="110"/>
      <c r="P6" s="111"/>
      <c r="Q6" s="112"/>
      <c r="R6" s="7"/>
      <c r="S6" s="119"/>
      <c r="T6" s="110"/>
      <c r="U6" s="111"/>
      <c r="V6" s="112"/>
      <c r="W6" s="7"/>
      <c r="X6" s="881" t="s">
        <v>487</v>
      </c>
      <c r="Y6" s="882"/>
      <c r="Z6" s="882"/>
      <c r="AA6" s="883"/>
    </row>
    <row r="7" spans="1:27" ht="14.1" customHeight="1" x14ac:dyDescent="0.15">
      <c r="A7" s="352"/>
      <c r="B7" s="215"/>
      <c r="C7" s="191" t="s">
        <v>105</v>
      </c>
      <c r="D7" s="196" t="s">
        <v>453</v>
      </c>
      <c r="E7" s="193">
        <v>2250</v>
      </c>
      <c r="F7" s="3"/>
      <c r="G7" s="117"/>
      <c r="H7" s="7"/>
      <c r="I7" s="118"/>
      <c r="J7" s="110"/>
      <c r="K7" s="111"/>
      <c r="L7" s="112"/>
      <c r="M7" s="7"/>
      <c r="N7" s="119"/>
      <c r="O7" s="110"/>
      <c r="P7" s="111"/>
      <c r="Q7" s="112"/>
      <c r="R7" s="7"/>
      <c r="S7" s="119"/>
      <c r="T7" s="110"/>
      <c r="U7" s="111"/>
      <c r="V7" s="112"/>
      <c r="W7" s="7"/>
      <c r="X7" s="866" t="s">
        <v>537</v>
      </c>
      <c r="Y7" s="808"/>
      <c r="Z7" s="808"/>
      <c r="AA7" s="809"/>
    </row>
    <row r="8" spans="1:27" ht="14.1" customHeight="1" x14ac:dyDescent="0.15">
      <c r="A8" s="119"/>
      <c r="B8" s="215"/>
      <c r="C8" s="191" t="s">
        <v>106</v>
      </c>
      <c r="D8" s="192" t="s">
        <v>374</v>
      </c>
      <c r="E8" s="193">
        <v>1000</v>
      </c>
      <c r="F8" s="3"/>
      <c r="G8" s="117"/>
      <c r="H8" s="7"/>
      <c r="I8" s="118"/>
      <c r="J8" s="110"/>
      <c r="K8" s="111"/>
      <c r="L8" s="112"/>
      <c r="M8" s="7"/>
      <c r="N8" s="119"/>
      <c r="O8" s="110"/>
      <c r="P8" s="111"/>
      <c r="Q8" s="112"/>
      <c r="R8" s="7"/>
      <c r="S8" s="119"/>
      <c r="T8" s="110"/>
      <c r="U8" s="111"/>
      <c r="V8" s="112"/>
      <c r="W8" s="7"/>
      <c r="X8" s="902" t="s">
        <v>488</v>
      </c>
      <c r="Y8" s="903"/>
      <c r="Z8" s="903"/>
      <c r="AA8" s="904"/>
    </row>
    <row r="9" spans="1:27" ht="14.1" customHeight="1" x14ac:dyDescent="0.15">
      <c r="A9" s="119"/>
      <c r="B9" s="215"/>
      <c r="C9" s="382" t="s">
        <v>49</v>
      </c>
      <c r="D9" s="192" t="s">
        <v>455</v>
      </c>
      <c r="E9" s="193">
        <v>1150</v>
      </c>
      <c r="F9" s="3"/>
      <c r="G9" s="117"/>
      <c r="H9" s="7"/>
      <c r="I9" s="118"/>
      <c r="J9" s="110"/>
      <c r="K9" s="111"/>
      <c r="L9" s="112"/>
      <c r="M9" s="7"/>
      <c r="N9" s="119"/>
      <c r="O9" s="110"/>
      <c r="P9" s="111"/>
      <c r="Q9" s="112"/>
      <c r="R9" s="7"/>
      <c r="S9" s="119"/>
      <c r="T9" s="110"/>
      <c r="U9" s="111"/>
      <c r="V9" s="112"/>
      <c r="W9" s="7"/>
      <c r="X9" s="355"/>
      <c r="Y9" s="356"/>
      <c r="Z9" s="356"/>
      <c r="AA9" s="383" t="s">
        <v>389</v>
      </c>
    </row>
    <row r="10" spans="1:27" ht="13.5" customHeight="1" x14ac:dyDescent="0.15">
      <c r="A10" s="113"/>
      <c r="B10" s="215"/>
      <c r="C10" s="382" t="s">
        <v>50</v>
      </c>
      <c r="D10" s="192" t="s">
        <v>354</v>
      </c>
      <c r="E10" s="193">
        <v>1450</v>
      </c>
      <c r="F10" s="3"/>
      <c r="G10" s="117"/>
      <c r="H10" s="7"/>
      <c r="I10" s="118"/>
      <c r="J10" s="110"/>
      <c r="K10" s="111"/>
      <c r="L10" s="112"/>
      <c r="M10" s="7"/>
      <c r="N10" s="119"/>
      <c r="O10" s="110"/>
      <c r="P10" s="111"/>
      <c r="Q10" s="112"/>
      <c r="R10" s="7"/>
      <c r="S10" s="119"/>
      <c r="T10" s="110"/>
      <c r="U10" s="111"/>
      <c r="V10" s="112"/>
      <c r="W10" s="7"/>
      <c r="X10" s="355"/>
      <c r="Y10" s="356"/>
      <c r="Z10" s="356"/>
      <c r="AA10" s="358"/>
    </row>
    <row r="11" spans="1:27" x14ac:dyDescent="0.15">
      <c r="A11" s="113"/>
      <c r="B11" s="215"/>
      <c r="C11" s="354"/>
      <c r="D11" s="111"/>
      <c r="E11" s="112"/>
      <c r="F11" s="3"/>
      <c r="G11" s="117"/>
      <c r="H11" s="7"/>
      <c r="I11" s="118"/>
      <c r="J11" s="110"/>
      <c r="K11" s="111"/>
      <c r="L11" s="112"/>
      <c r="M11" s="7"/>
      <c r="N11" s="119"/>
      <c r="O11" s="110"/>
      <c r="P11" s="111"/>
      <c r="Q11" s="112"/>
      <c r="R11" s="7"/>
      <c r="S11" s="119"/>
      <c r="T11" s="110"/>
      <c r="U11" s="111"/>
      <c r="V11" s="112"/>
      <c r="W11" s="7"/>
      <c r="X11" s="881" t="s">
        <v>538</v>
      </c>
      <c r="Y11" s="895"/>
      <c r="Z11" s="895"/>
      <c r="AA11" s="896"/>
    </row>
    <row r="12" spans="1:27" x14ac:dyDescent="0.15">
      <c r="A12" s="113"/>
      <c r="B12" s="215"/>
      <c r="C12" s="115"/>
      <c r="D12" s="111"/>
      <c r="E12" s="112"/>
      <c r="F12" s="3"/>
      <c r="G12" s="117"/>
      <c r="H12" s="7"/>
      <c r="I12" s="118"/>
      <c r="J12" s="110"/>
      <c r="K12" s="111"/>
      <c r="L12" s="112"/>
      <c r="M12" s="7"/>
      <c r="N12" s="119"/>
      <c r="O12" s="110"/>
      <c r="P12" s="111"/>
      <c r="Q12" s="112"/>
      <c r="R12" s="7"/>
      <c r="S12" s="119"/>
      <c r="T12" s="110"/>
      <c r="U12" s="111"/>
      <c r="V12" s="112"/>
      <c r="W12" s="7"/>
      <c r="X12" s="359"/>
      <c r="Y12" s="294"/>
      <c r="Z12" s="294"/>
      <c r="AA12" s="358"/>
    </row>
    <row r="13" spans="1:27" x14ac:dyDescent="0.15">
      <c r="A13" s="113"/>
      <c r="B13" s="215"/>
      <c r="C13" s="115"/>
      <c r="D13" s="111"/>
      <c r="E13" s="112"/>
      <c r="F13" s="3"/>
      <c r="G13" s="117"/>
      <c r="H13" s="7"/>
      <c r="I13" s="118"/>
      <c r="J13" s="110"/>
      <c r="K13" s="111"/>
      <c r="L13" s="112"/>
      <c r="M13" s="7"/>
      <c r="N13" s="119"/>
      <c r="O13" s="110"/>
      <c r="P13" s="111"/>
      <c r="Q13" s="112"/>
      <c r="R13" s="7"/>
      <c r="S13" s="119"/>
      <c r="T13" s="110"/>
      <c r="U13" s="111"/>
      <c r="V13" s="112"/>
      <c r="W13" s="7"/>
      <c r="X13" s="881" t="s">
        <v>528</v>
      </c>
      <c r="Y13" s="895"/>
      <c r="Z13" s="895"/>
      <c r="AA13" s="896"/>
    </row>
    <row r="14" spans="1:27" x14ac:dyDescent="0.15">
      <c r="A14" s="137"/>
      <c r="B14" s="360"/>
      <c r="C14" s="160"/>
      <c r="D14" s="143"/>
      <c r="E14" s="134"/>
      <c r="F14" s="13"/>
      <c r="G14" s="141"/>
      <c r="H14" s="16"/>
      <c r="I14" s="142"/>
      <c r="J14" s="133"/>
      <c r="K14" s="143"/>
      <c r="L14" s="134"/>
      <c r="M14" s="16"/>
      <c r="N14" s="144"/>
      <c r="O14" s="133"/>
      <c r="P14" s="143"/>
      <c r="Q14" s="134"/>
      <c r="R14" s="16"/>
      <c r="S14" s="144"/>
      <c r="T14" s="133"/>
      <c r="U14" s="143"/>
      <c r="V14" s="134"/>
      <c r="W14" s="16"/>
      <c r="X14" s="212"/>
      <c r="Y14" s="156"/>
      <c r="Z14" s="157"/>
      <c r="AA14" s="158"/>
    </row>
    <row r="15" spans="1:27" x14ac:dyDescent="0.15">
      <c r="A15" s="162"/>
      <c r="B15" s="162"/>
      <c r="C15" s="205" t="str">
        <f>CONCATENATE(FIXED(COUNTA(C5:C14),0,0),"　店")</f>
        <v>6　店</v>
      </c>
      <c r="D15" s="165"/>
      <c r="E15" s="206">
        <f>SUM(E5:E14)</f>
        <v>11400</v>
      </c>
      <c r="F15" s="8">
        <f>SUM(F5:F14)</f>
        <v>0</v>
      </c>
      <c r="G15" s="302"/>
      <c r="H15" s="18"/>
      <c r="I15" s="169"/>
      <c r="J15" s="205" t="str">
        <f>CONCATENATE(FIXED(COUNTA(J5:J14),0,0),"　店")</f>
        <v>1　店</v>
      </c>
      <c r="K15" s="165"/>
      <c r="L15" s="206">
        <f>SUM(L5:L14)</f>
        <v>500</v>
      </c>
      <c r="M15" s="9">
        <f>SUM(M5:M14)</f>
        <v>0</v>
      </c>
      <c r="N15" s="170"/>
      <c r="O15" s="205" t="str">
        <f>CONCATENATE(FIXED(COUNTA(O5:O14),0,0),"　店")</f>
        <v>1　店</v>
      </c>
      <c r="P15" s="165"/>
      <c r="Q15" s="206">
        <f>SUM(Q5:Q14)</f>
        <v>750</v>
      </c>
      <c r="R15" s="9">
        <f>SUM(R5:R14)</f>
        <v>0</v>
      </c>
      <c r="S15" s="170"/>
      <c r="T15" s="205" t="str">
        <f>CONCATENATE(FIXED(COUNTA(T5:T14),0,0),"　店")</f>
        <v>1　店</v>
      </c>
      <c r="U15" s="165"/>
      <c r="V15" s="206">
        <f>SUM(V5:V14)</f>
        <v>400</v>
      </c>
      <c r="W15" s="9">
        <f>SUM(W5:W14)</f>
        <v>0</v>
      </c>
      <c r="X15" s="361"/>
      <c r="Y15" s="362"/>
      <c r="Z15" s="363"/>
      <c r="AA15" s="219"/>
    </row>
    <row r="16" spans="1:27" ht="24" customHeight="1" x14ac:dyDescent="0.15">
      <c r="A16" s="250"/>
      <c r="B16" s="250"/>
      <c r="C16" s="893" t="s">
        <v>269</v>
      </c>
      <c r="D16" s="894"/>
      <c r="E16" s="894"/>
      <c r="F16" s="894"/>
      <c r="G16" s="128"/>
      <c r="H16" s="252"/>
      <c r="I16" s="253"/>
      <c r="J16" s="915" t="s">
        <v>3</v>
      </c>
      <c r="K16" s="915"/>
      <c r="L16" s="916">
        <f>E23+G23+L23+Q23+V23</f>
        <v>15700</v>
      </c>
      <c r="M16" s="917"/>
      <c r="N16" s="253"/>
      <c r="O16" s="185" t="s">
        <v>0</v>
      </c>
      <c r="P16" s="254"/>
      <c r="Q16" s="130"/>
      <c r="R16" s="255"/>
      <c r="S16" s="253"/>
      <c r="T16" s="254"/>
      <c r="U16" s="254"/>
      <c r="V16" s="130"/>
      <c r="W16" s="255"/>
      <c r="X16" s="364"/>
      <c r="Y16" s="364"/>
      <c r="Z16" s="365"/>
      <c r="AA16" s="366"/>
    </row>
    <row r="17" spans="1:27" s="100" customFormat="1" ht="14.1" customHeight="1" x14ac:dyDescent="0.15">
      <c r="A17" s="186" t="s">
        <v>2</v>
      </c>
      <c r="B17" s="749" t="s">
        <v>1</v>
      </c>
      <c r="C17" s="750"/>
      <c r="D17" s="750"/>
      <c r="E17" s="750"/>
      <c r="F17" s="187" t="s">
        <v>345</v>
      </c>
      <c r="G17" s="98"/>
      <c r="H17" s="99"/>
      <c r="I17" s="778" t="s">
        <v>4</v>
      </c>
      <c r="J17" s="778"/>
      <c r="K17" s="778"/>
      <c r="L17" s="778"/>
      <c r="M17" s="187" t="s">
        <v>345</v>
      </c>
      <c r="N17" s="785" t="s">
        <v>5</v>
      </c>
      <c r="O17" s="778"/>
      <c r="P17" s="778"/>
      <c r="Q17" s="778"/>
      <c r="R17" s="187" t="s">
        <v>345</v>
      </c>
      <c r="S17" s="785" t="s">
        <v>6</v>
      </c>
      <c r="T17" s="778"/>
      <c r="U17" s="778"/>
      <c r="V17" s="778"/>
      <c r="W17" s="187" t="s">
        <v>345</v>
      </c>
      <c r="X17" s="775"/>
      <c r="Y17" s="775"/>
      <c r="Z17" s="775"/>
      <c r="AA17" s="776"/>
    </row>
    <row r="18" spans="1:27" x14ac:dyDescent="0.15">
      <c r="A18" s="912" t="s">
        <v>390</v>
      </c>
      <c r="B18" s="335" t="s">
        <v>235</v>
      </c>
      <c r="C18" s="329" t="s">
        <v>261</v>
      </c>
      <c r="D18" s="328" t="s">
        <v>453</v>
      </c>
      <c r="E18" s="384">
        <v>13150</v>
      </c>
      <c r="F18" s="12"/>
      <c r="G18" s="105"/>
      <c r="H18" s="15"/>
      <c r="I18" s="106"/>
      <c r="J18" s="202" t="s">
        <v>306</v>
      </c>
      <c r="K18" s="108"/>
      <c r="L18" s="190">
        <v>600</v>
      </c>
      <c r="M18" s="15"/>
      <c r="N18" s="109"/>
      <c r="O18" s="107"/>
      <c r="P18" s="108"/>
      <c r="Q18" s="221"/>
      <c r="R18" s="292"/>
      <c r="S18" s="109"/>
      <c r="T18" s="202" t="s">
        <v>306</v>
      </c>
      <c r="U18" s="108"/>
      <c r="V18" s="190">
        <v>600</v>
      </c>
      <c r="W18" s="15"/>
      <c r="X18" s="879" t="s">
        <v>439</v>
      </c>
      <c r="Y18" s="900"/>
      <c r="Z18" s="900"/>
      <c r="AA18" s="901"/>
    </row>
    <row r="19" spans="1:27" x14ac:dyDescent="0.15">
      <c r="A19" s="913"/>
      <c r="B19" s="215"/>
      <c r="C19" s="115"/>
      <c r="D19" s="111"/>
      <c r="E19" s="112"/>
      <c r="F19" s="3"/>
      <c r="G19" s="117"/>
      <c r="H19" s="7"/>
      <c r="I19" s="118"/>
      <c r="J19" s="235" t="s">
        <v>336</v>
      </c>
      <c r="K19" s="111"/>
      <c r="L19" s="193">
        <v>550</v>
      </c>
      <c r="M19" s="7"/>
      <c r="N19" s="119"/>
      <c r="O19" s="110"/>
      <c r="P19" s="111"/>
      <c r="Q19" s="223"/>
      <c r="R19" s="224"/>
      <c r="S19" s="119"/>
      <c r="T19" s="197" t="s">
        <v>188</v>
      </c>
      <c r="U19" s="111"/>
      <c r="V19" s="193">
        <v>800</v>
      </c>
      <c r="W19" s="7"/>
      <c r="X19" s="908"/>
      <c r="Y19" s="909"/>
      <c r="Z19" s="909"/>
      <c r="AA19" s="910"/>
    </row>
    <row r="20" spans="1:27" x14ac:dyDescent="0.15">
      <c r="A20" s="914"/>
      <c r="B20" s="215"/>
      <c r="C20" s="115"/>
      <c r="D20" s="111"/>
      <c r="E20" s="112"/>
      <c r="F20" s="3"/>
      <c r="G20" s="117"/>
      <c r="H20" s="7"/>
      <c r="I20" s="118"/>
      <c r="J20" s="110"/>
      <c r="K20" s="111"/>
      <c r="L20" s="112"/>
      <c r="M20" s="7"/>
      <c r="N20" s="119"/>
      <c r="O20" s="110"/>
      <c r="P20" s="111"/>
      <c r="Q20" s="223"/>
      <c r="R20" s="224"/>
      <c r="S20" s="119"/>
      <c r="T20" s="110"/>
      <c r="U20" s="111"/>
      <c r="V20" s="112"/>
      <c r="W20" s="7"/>
      <c r="X20" s="908"/>
      <c r="Y20" s="909"/>
      <c r="Z20" s="909"/>
      <c r="AA20" s="910"/>
    </row>
    <row r="21" spans="1:27" x14ac:dyDescent="0.15">
      <c r="A21" s="113"/>
      <c r="B21" s="215"/>
      <c r="C21" s="115"/>
      <c r="D21" s="111"/>
      <c r="E21" s="112"/>
      <c r="F21" s="3"/>
      <c r="G21" s="117"/>
      <c r="H21" s="7"/>
      <c r="I21" s="118"/>
      <c r="J21" s="110"/>
      <c r="K21" s="111"/>
      <c r="L21" s="112"/>
      <c r="M21" s="7"/>
      <c r="N21" s="119"/>
      <c r="O21" s="110"/>
      <c r="P21" s="111"/>
      <c r="Q21" s="223"/>
      <c r="R21" s="224"/>
      <c r="S21" s="119"/>
      <c r="T21" s="110"/>
      <c r="U21" s="111"/>
      <c r="V21" s="112"/>
      <c r="W21" s="7"/>
      <c r="X21" s="908"/>
      <c r="Y21" s="909"/>
      <c r="Z21" s="909"/>
      <c r="AA21" s="910"/>
    </row>
    <row r="22" spans="1:27" x14ac:dyDescent="0.15">
      <c r="A22" s="367"/>
      <c r="B22" s="367"/>
      <c r="C22" s="368"/>
      <c r="D22" s="368"/>
      <c r="E22" s="134"/>
      <c r="F22" s="369"/>
      <c r="G22" s="251"/>
      <c r="H22" s="37"/>
      <c r="I22" s="253"/>
      <c r="J22" s="368"/>
      <c r="K22" s="368"/>
      <c r="L22" s="134"/>
      <c r="M22" s="11"/>
      <c r="N22" s="251"/>
      <c r="O22" s="368"/>
      <c r="P22" s="368"/>
      <c r="Q22" s="370"/>
      <c r="R22" s="11"/>
      <c r="S22" s="251"/>
      <c r="T22" s="368"/>
      <c r="U22" s="368"/>
      <c r="V22" s="134"/>
      <c r="W22" s="11"/>
      <c r="X22" s="908"/>
      <c r="Y22" s="909"/>
      <c r="Z22" s="909"/>
      <c r="AA22" s="910"/>
    </row>
    <row r="23" spans="1:27" x14ac:dyDescent="0.15">
      <c r="A23" s="162"/>
      <c r="B23" s="162"/>
      <c r="C23" s="205" t="str">
        <f>CONCATENATE(FIXED(COUNTA(C18:C22),0,0),"　店")</f>
        <v>1　店</v>
      </c>
      <c r="D23" s="164"/>
      <c r="E23" s="206">
        <f>SUM(E18:E22)</f>
        <v>13150</v>
      </c>
      <c r="F23" s="8">
        <f>SUM(F18:F22)</f>
        <v>0</v>
      </c>
      <c r="G23" s="302"/>
      <c r="H23" s="18"/>
      <c r="I23" s="169"/>
      <c r="J23" s="205" t="str">
        <f>CONCATENATE(FIXED(COUNTA(J18:J22),0,0),"　店")</f>
        <v>2　店</v>
      </c>
      <c r="K23" s="164"/>
      <c r="L23" s="206">
        <f>SUM(L18:L22)</f>
        <v>1150</v>
      </c>
      <c r="M23" s="9">
        <f>SUM(M18:M22)</f>
        <v>0</v>
      </c>
      <c r="N23" s="302"/>
      <c r="O23" s="164"/>
      <c r="P23" s="164"/>
      <c r="Q23" s="371"/>
      <c r="R23" s="18"/>
      <c r="S23" s="302"/>
      <c r="T23" s="205" t="str">
        <f>CONCATENATE(FIXED(COUNTA(T18:T22),0,0),"　店")</f>
        <v>2　店</v>
      </c>
      <c r="U23" s="164"/>
      <c r="V23" s="206">
        <f>SUM(V18:V22)</f>
        <v>1400</v>
      </c>
      <c r="W23" s="9">
        <f>SUM(W18:W22)</f>
        <v>0</v>
      </c>
      <c r="X23" s="362"/>
      <c r="Y23" s="362"/>
      <c r="Z23" s="363"/>
      <c r="AA23" s="219"/>
    </row>
    <row r="24" spans="1:27" ht="24" customHeight="1" x14ac:dyDescent="0.15">
      <c r="C24" s="183" t="s">
        <v>406</v>
      </c>
      <c r="D24" s="93"/>
      <c r="E24" s="93"/>
      <c r="F24" s="93"/>
      <c r="G24" s="94"/>
      <c r="H24" s="95"/>
      <c r="J24" s="96"/>
      <c r="K24" s="184" t="s">
        <v>3</v>
      </c>
      <c r="L24" s="911">
        <f>E30+G30+L30+Q30+V30</f>
        <v>2300</v>
      </c>
      <c r="M24" s="855"/>
      <c r="N24" s="96"/>
      <c r="O24" s="185" t="s">
        <v>0</v>
      </c>
    </row>
    <row r="25" spans="1:27" s="100" customFormat="1" ht="14.1" customHeight="1" x14ac:dyDescent="0.15">
      <c r="A25" s="186" t="s">
        <v>2</v>
      </c>
      <c r="B25" s="749" t="s">
        <v>1</v>
      </c>
      <c r="C25" s="750"/>
      <c r="D25" s="750"/>
      <c r="E25" s="750"/>
      <c r="F25" s="187" t="s">
        <v>345</v>
      </c>
      <c r="G25" s="98"/>
      <c r="H25" s="99"/>
      <c r="I25" s="778" t="s">
        <v>4</v>
      </c>
      <c r="J25" s="778"/>
      <c r="K25" s="778"/>
      <c r="L25" s="778"/>
      <c r="M25" s="187" t="s">
        <v>345</v>
      </c>
      <c r="N25" s="785" t="s">
        <v>5</v>
      </c>
      <c r="O25" s="778"/>
      <c r="P25" s="778"/>
      <c r="Q25" s="778"/>
      <c r="R25" s="187" t="s">
        <v>345</v>
      </c>
      <c r="S25" s="785" t="s">
        <v>6</v>
      </c>
      <c r="T25" s="778"/>
      <c r="U25" s="778"/>
      <c r="V25" s="778"/>
      <c r="W25" s="187" t="s">
        <v>345</v>
      </c>
      <c r="X25" s="775"/>
      <c r="Y25" s="775"/>
      <c r="Z25" s="775"/>
      <c r="AA25" s="776"/>
    </row>
    <row r="26" spans="1:27" ht="14.1" customHeight="1" x14ac:dyDescent="0.15">
      <c r="A26" s="856" t="s">
        <v>238</v>
      </c>
      <c r="B26" s="372"/>
      <c r="C26" s="188" t="s">
        <v>258</v>
      </c>
      <c r="D26" s="340" t="s">
        <v>453</v>
      </c>
      <c r="E26" s="190">
        <v>1000</v>
      </c>
      <c r="F26" s="2"/>
      <c r="G26" s="105"/>
      <c r="H26" s="6"/>
      <c r="I26" s="106"/>
      <c r="J26" s="107"/>
      <c r="K26" s="108"/>
      <c r="L26" s="104"/>
      <c r="M26" s="222"/>
      <c r="N26" s="109"/>
      <c r="O26" s="107"/>
      <c r="P26" s="108"/>
      <c r="Q26" s="221"/>
      <c r="R26" s="222"/>
      <c r="S26" s="109"/>
      <c r="T26" s="107"/>
      <c r="U26" s="108"/>
      <c r="V26" s="221"/>
      <c r="W26" s="222"/>
      <c r="X26" s="878" t="s">
        <v>448</v>
      </c>
      <c r="Y26" s="879"/>
      <c r="Z26" s="879"/>
      <c r="AA26" s="880"/>
    </row>
    <row r="27" spans="1:27" ht="14.1" customHeight="1" x14ac:dyDescent="0.15">
      <c r="A27" s="858"/>
      <c r="B27" s="373"/>
      <c r="C27" s="332" t="s">
        <v>107</v>
      </c>
      <c r="D27" s="385" t="s">
        <v>381</v>
      </c>
      <c r="E27" s="334">
        <v>1300</v>
      </c>
      <c r="F27" s="13"/>
      <c r="G27" s="280"/>
      <c r="H27" s="16"/>
      <c r="I27" s="281"/>
      <c r="J27" s="282"/>
      <c r="K27" s="225"/>
      <c r="L27" s="283"/>
      <c r="M27" s="284"/>
      <c r="N27" s="285"/>
      <c r="O27" s="282"/>
      <c r="P27" s="225"/>
      <c r="Q27" s="283"/>
      <c r="R27" s="284"/>
      <c r="S27" s="285"/>
      <c r="T27" s="282"/>
      <c r="U27" s="225"/>
      <c r="V27" s="283"/>
      <c r="W27" s="284"/>
      <c r="X27" s="881"/>
      <c r="Y27" s="882"/>
      <c r="Z27" s="882"/>
      <c r="AA27" s="883"/>
    </row>
    <row r="28" spans="1:27" ht="14.1" customHeight="1" x14ac:dyDescent="0.15">
      <c r="A28" s="137"/>
      <c r="B28" s="360"/>
      <c r="C28" s="160"/>
      <c r="D28" s="375"/>
      <c r="E28" s="134"/>
      <c r="F28" s="3"/>
      <c r="G28" s="141"/>
      <c r="H28" s="7"/>
      <c r="I28" s="142"/>
      <c r="J28" s="133"/>
      <c r="K28" s="143"/>
      <c r="L28" s="370"/>
      <c r="M28" s="224"/>
      <c r="N28" s="144"/>
      <c r="O28" s="133"/>
      <c r="P28" s="143"/>
      <c r="Q28" s="370"/>
      <c r="R28" s="224"/>
      <c r="S28" s="144"/>
      <c r="T28" s="133"/>
      <c r="U28" s="143"/>
      <c r="V28" s="370"/>
      <c r="W28" s="224"/>
      <c r="X28" s="155"/>
      <c r="Y28" s="156"/>
      <c r="Z28" s="157"/>
      <c r="AA28" s="158"/>
    </row>
    <row r="29" spans="1:27" ht="14.1" customHeight="1" x14ac:dyDescent="0.15">
      <c r="A29" s="137"/>
      <c r="B29" s="360"/>
      <c r="C29" s="160"/>
      <c r="D29" s="143"/>
      <c r="E29" s="134"/>
      <c r="F29" s="3"/>
      <c r="G29" s="141"/>
      <c r="H29" s="7"/>
      <c r="I29" s="142"/>
      <c r="J29" s="133"/>
      <c r="K29" s="143"/>
      <c r="L29" s="370"/>
      <c r="M29" s="224"/>
      <c r="N29" s="144"/>
      <c r="O29" s="133"/>
      <c r="P29" s="143"/>
      <c r="Q29" s="370"/>
      <c r="R29" s="224"/>
      <c r="S29" s="144"/>
      <c r="T29" s="133"/>
      <c r="U29" s="143"/>
      <c r="V29" s="370"/>
      <c r="W29" s="224"/>
      <c r="X29" s="155"/>
      <c r="Y29" s="156"/>
      <c r="Z29" s="157"/>
      <c r="AA29" s="158"/>
    </row>
    <row r="30" spans="1:27" s="220" customFormat="1" ht="14.1" customHeight="1" x14ac:dyDescent="0.15">
      <c r="A30" s="162"/>
      <c r="B30" s="162"/>
      <c r="C30" s="205" t="str">
        <f>CONCATENATE(FIXED(COUNTA(C26:C29),0,0),"　店")</f>
        <v>2　店</v>
      </c>
      <c r="D30" s="165"/>
      <c r="E30" s="206">
        <f>SUM(E26:E29)</f>
        <v>2300</v>
      </c>
      <c r="F30" s="8">
        <f>SUM(F26:F29)</f>
        <v>0</v>
      </c>
      <c r="G30" s="302"/>
      <c r="H30" s="18"/>
      <c r="I30" s="169"/>
      <c r="J30" s="164"/>
      <c r="K30" s="165"/>
      <c r="L30" s="392">
        <f>SUM(L26:L29)</f>
        <v>0</v>
      </c>
      <c r="M30" s="9">
        <f>SUM(M26:M29)</f>
        <v>0</v>
      </c>
      <c r="N30" s="170"/>
      <c r="O30" s="205" t="str">
        <f>CONCATENATE(FIXED(COUNTA(O26:O29),0,0),"　店")</f>
        <v>0　店</v>
      </c>
      <c r="P30" s="165"/>
      <c r="Q30" s="226"/>
      <c r="R30" s="9">
        <f>SUM(R26:R29)</f>
        <v>0</v>
      </c>
      <c r="S30" s="170"/>
      <c r="T30" s="164"/>
      <c r="U30" s="165"/>
      <c r="V30" s="392">
        <f>SUM(V26:V29)</f>
        <v>0</v>
      </c>
      <c r="W30" s="9">
        <f>SUM(W26:W29)</f>
        <v>0</v>
      </c>
      <c r="X30" s="362"/>
      <c r="Y30" s="362"/>
      <c r="Z30" s="363"/>
      <c r="AA30" s="219"/>
    </row>
    <row r="31" spans="1:27" ht="24" customHeight="1" x14ac:dyDescent="0.15">
      <c r="C31" s="183" t="s">
        <v>407</v>
      </c>
      <c r="D31" s="93"/>
      <c r="E31" s="93"/>
      <c r="F31" s="93"/>
      <c r="G31" s="94"/>
      <c r="H31" s="95"/>
      <c r="J31" s="96"/>
      <c r="K31" s="184" t="s">
        <v>3</v>
      </c>
      <c r="L31" s="777">
        <f>E41+G41+L41+Q41+V41</f>
        <v>8400</v>
      </c>
      <c r="M31" s="777"/>
      <c r="N31" s="96"/>
      <c r="O31" s="185" t="s">
        <v>0</v>
      </c>
    </row>
    <row r="32" spans="1:27" s="100" customFormat="1" ht="14.1" customHeight="1" x14ac:dyDescent="0.15">
      <c r="A32" s="186" t="s">
        <v>2</v>
      </c>
      <c r="B32" s="749" t="s">
        <v>1</v>
      </c>
      <c r="C32" s="750"/>
      <c r="D32" s="750"/>
      <c r="E32" s="750"/>
      <c r="F32" s="187" t="s">
        <v>345</v>
      </c>
      <c r="G32" s="98"/>
      <c r="H32" s="99"/>
      <c r="I32" s="778" t="s">
        <v>4</v>
      </c>
      <c r="J32" s="778"/>
      <c r="K32" s="778"/>
      <c r="L32" s="778"/>
      <c r="M32" s="187" t="s">
        <v>345</v>
      </c>
      <c r="N32" s="785" t="s">
        <v>5</v>
      </c>
      <c r="O32" s="778"/>
      <c r="P32" s="778"/>
      <c r="Q32" s="778"/>
      <c r="R32" s="187" t="s">
        <v>345</v>
      </c>
      <c r="S32" s="785" t="s">
        <v>6</v>
      </c>
      <c r="T32" s="778"/>
      <c r="U32" s="778"/>
      <c r="V32" s="778"/>
      <c r="W32" s="187" t="s">
        <v>345</v>
      </c>
      <c r="X32" s="775"/>
      <c r="Y32" s="775"/>
      <c r="Z32" s="775"/>
      <c r="AA32" s="776"/>
    </row>
    <row r="33" spans="1:27" x14ac:dyDescent="0.15">
      <c r="A33" s="101"/>
      <c r="B33" s="372"/>
      <c r="C33" s="188" t="s">
        <v>51</v>
      </c>
      <c r="D33" s="386" t="s">
        <v>454</v>
      </c>
      <c r="E33" s="190">
        <v>3850</v>
      </c>
      <c r="F33" s="2"/>
      <c r="G33" s="105"/>
      <c r="H33" s="6"/>
      <c r="I33" s="106"/>
      <c r="J33" s="202" t="s">
        <v>51</v>
      </c>
      <c r="K33" s="108"/>
      <c r="L33" s="190">
        <v>800</v>
      </c>
      <c r="M33" s="6"/>
      <c r="N33" s="109"/>
      <c r="O33" s="107"/>
      <c r="P33" s="108"/>
      <c r="Q33" s="104"/>
      <c r="R33" s="6"/>
      <c r="S33" s="109"/>
      <c r="T33" s="202" t="s">
        <v>51</v>
      </c>
      <c r="U33" s="108"/>
      <c r="V33" s="190">
        <v>950</v>
      </c>
      <c r="W33" s="6"/>
      <c r="X33" s="905" t="s">
        <v>282</v>
      </c>
      <c r="Y33" s="906"/>
      <c r="Z33" s="906"/>
      <c r="AA33" s="907"/>
    </row>
    <row r="34" spans="1:27" ht="13.5" customHeight="1" x14ac:dyDescent="0.15">
      <c r="A34" s="113"/>
      <c r="B34" s="215"/>
      <c r="C34" s="191" t="s">
        <v>377</v>
      </c>
      <c r="D34" s="387" t="s">
        <v>454</v>
      </c>
      <c r="E34" s="193">
        <v>1700</v>
      </c>
      <c r="F34" s="3"/>
      <c r="G34" s="117"/>
      <c r="H34" s="7"/>
      <c r="I34" s="118"/>
      <c r="J34" s="110"/>
      <c r="K34" s="111"/>
      <c r="L34" s="223"/>
      <c r="M34" s="224"/>
      <c r="N34" s="119"/>
      <c r="O34" s="110"/>
      <c r="P34" s="111"/>
      <c r="Q34" s="223"/>
      <c r="R34" s="224"/>
      <c r="S34" s="119"/>
      <c r="T34" s="110"/>
      <c r="U34" s="111"/>
      <c r="V34" s="223"/>
      <c r="W34" s="224"/>
      <c r="X34" s="389" t="s">
        <v>401</v>
      </c>
      <c r="Y34" s="376"/>
      <c r="Z34" s="376"/>
      <c r="AA34" s="377"/>
    </row>
    <row r="35" spans="1:27" x14ac:dyDescent="0.15">
      <c r="A35" s="113"/>
      <c r="B35" s="215"/>
      <c r="C35" s="191" t="s">
        <v>52</v>
      </c>
      <c r="D35" s="388" t="s">
        <v>454</v>
      </c>
      <c r="E35" s="193">
        <v>1100</v>
      </c>
      <c r="F35" s="3"/>
      <c r="G35" s="117"/>
      <c r="H35" s="7"/>
      <c r="I35" s="118"/>
      <c r="J35" s="110"/>
      <c r="K35" s="111"/>
      <c r="L35" s="223"/>
      <c r="M35" s="224"/>
      <c r="N35" s="119"/>
      <c r="O35" s="110"/>
      <c r="P35" s="111"/>
      <c r="Q35" s="223"/>
      <c r="R35" s="224"/>
      <c r="S35" s="119"/>
      <c r="T35" s="110"/>
      <c r="U35" s="111"/>
      <c r="V35" s="223"/>
      <c r="W35" s="224"/>
      <c r="X35" s="359"/>
      <c r="Y35" s="376"/>
      <c r="Z35" s="390" t="s">
        <v>283</v>
      </c>
      <c r="AA35" s="377"/>
    </row>
    <row r="36" spans="1:27" x14ac:dyDescent="0.15">
      <c r="A36" s="113"/>
      <c r="B36" s="215"/>
      <c r="C36" s="115"/>
      <c r="D36" s="116"/>
      <c r="E36" s="112"/>
      <c r="F36" s="3"/>
      <c r="G36" s="117"/>
      <c r="H36" s="7"/>
      <c r="I36" s="118"/>
      <c r="J36" s="110"/>
      <c r="K36" s="111"/>
      <c r="L36" s="223"/>
      <c r="M36" s="224"/>
      <c r="N36" s="119"/>
      <c r="O36" s="110"/>
      <c r="P36" s="111"/>
      <c r="Q36" s="223"/>
      <c r="R36" s="224"/>
      <c r="S36" s="119"/>
      <c r="T36" s="110"/>
      <c r="U36" s="111"/>
      <c r="V36" s="223"/>
      <c r="W36" s="224"/>
      <c r="X36" s="378"/>
      <c r="Y36" s="258"/>
      <c r="Z36" s="391" t="s">
        <v>341</v>
      </c>
      <c r="AA36" s="319"/>
    </row>
    <row r="37" spans="1:27" x14ac:dyDescent="0.15">
      <c r="A37" s="113"/>
      <c r="B37" s="215"/>
      <c r="C37" s="115"/>
      <c r="D37" s="111"/>
      <c r="E37" s="112"/>
      <c r="F37" s="3"/>
      <c r="G37" s="117"/>
      <c r="H37" s="7"/>
      <c r="I37" s="118"/>
      <c r="J37" s="110"/>
      <c r="K37" s="111"/>
      <c r="L37" s="223"/>
      <c r="M37" s="224"/>
      <c r="N37" s="119"/>
      <c r="O37" s="110"/>
      <c r="P37" s="139"/>
      <c r="Q37" s="223"/>
      <c r="R37" s="224"/>
      <c r="S37" s="119"/>
      <c r="T37" s="110"/>
      <c r="U37" s="111"/>
      <c r="V37" s="223"/>
      <c r="W37" s="224"/>
      <c r="X37" s="379"/>
      <c r="Y37" s="380"/>
      <c r="Z37" s="380"/>
      <c r="AA37" s="381"/>
    </row>
    <row r="38" spans="1:27" x14ac:dyDescent="0.15">
      <c r="A38" s="113"/>
      <c r="B38" s="215"/>
      <c r="C38" s="115"/>
      <c r="D38" s="111"/>
      <c r="E38" s="112"/>
      <c r="F38" s="3"/>
      <c r="G38" s="117"/>
      <c r="H38" s="7"/>
      <c r="I38" s="118"/>
      <c r="J38" s="110"/>
      <c r="K38" s="111"/>
      <c r="L38" s="223"/>
      <c r="M38" s="224"/>
      <c r="N38" s="119"/>
      <c r="O38" s="110"/>
      <c r="P38" s="111"/>
      <c r="Q38" s="223"/>
      <c r="R38" s="224"/>
      <c r="S38" s="119"/>
      <c r="T38" s="110"/>
      <c r="U38" s="111"/>
      <c r="V38" s="223"/>
      <c r="W38" s="224"/>
      <c r="X38" s="379"/>
      <c r="Y38" s="380"/>
      <c r="Z38" s="380"/>
      <c r="AA38" s="381"/>
    </row>
    <row r="39" spans="1:27" x14ac:dyDescent="0.15">
      <c r="A39" s="113"/>
      <c r="B39" s="215"/>
      <c r="C39" s="115"/>
      <c r="D39" s="111"/>
      <c r="E39" s="112"/>
      <c r="F39" s="3"/>
      <c r="G39" s="117"/>
      <c r="H39" s="7"/>
      <c r="I39" s="118"/>
      <c r="J39" s="110"/>
      <c r="K39" s="111"/>
      <c r="L39" s="223"/>
      <c r="M39" s="224"/>
      <c r="N39" s="119"/>
      <c r="O39" s="110"/>
      <c r="P39" s="111"/>
      <c r="Q39" s="223"/>
      <c r="R39" s="224"/>
      <c r="S39" s="119"/>
      <c r="T39" s="110"/>
      <c r="U39" s="111"/>
      <c r="V39" s="223"/>
      <c r="W39" s="224"/>
      <c r="X39" s="212"/>
      <c r="Y39" s="156"/>
      <c r="Z39" s="157"/>
      <c r="AA39" s="158"/>
    </row>
    <row r="40" spans="1:27" x14ac:dyDescent="0.15">
      <c r="A40" s="137"/>
      <c r="B40" s="360"/>
      <c r="C40" s="160"/>
      <c r="D40" s="143"/>
      <c r="E40" s="134"/>
      <c r="F40" s="13"/>
      <c r="G40" s="141"/>
      <c r="H40" s="16"/>
      <c r="I40" s="142"/>
      <c r="J40" s="133"/>
      <c r="K40" s="143"/>
      <c r="L40" s="370"/>
      <c r="M40" s="284"/>
      <c r="N40" s="144"/>
      <c r="O40" s="133"/>
      <c r="P40" s="143"/>
      <c r="Q40" s="370"/>
      <c r="R40" s="284"/>
      <c r="S40" s="144"/>
      <c r="T40" s="133"/>
      <c r="U40" s="143"/>
      <c r="V40" s="370"/>
      <c r="W40" s="284"/>
      <c r="X40" s="212"/>
      <c r="Y40" s="156"/>
      <c r="Z40" s="157"/>
      <c r="AA40" s="158"/>
    </row>
    <row r="41" spans="1:27" x14ac:dyDescent="0.15">
      <c r="A41" s="162"/>
      <c r="B41" s="162"/>
      <c r="C41" s="205" t="str">
        <f>CONCATENATE(FIXED(COUNTA(C33:C40),0,0),"　店")</f>
        <v>3　店</v>
      </c>
      <c r="D41" s="165"/>
      <c r="E41" s="206">
        <f>SUM(E33:E40)</f>
        <v>6650</v>
      </c>
      <c r="F41" s="8">
        <f>SUM(F33:F40)</f>
        <v>0</v>
      </c>
      <c r="G41" s="302"/>
      <c r="H41" s="18"/>
      <c r="I41" s="169"/>
      <c r="J41" s="205" t="str">
        <f>CONCATENATE(FIXED(COUNTA(J33:J40),0,0),"　店")</f>
        <v>1　店</v>
      </c>
      <c r="K41" s="165"/>
      <c r="L41" s="206">
        <f>SUM(L33:L40)</f>
        <v>800</v>
      </c>
      <c r="M41" s="9">
        <f>SUM(M33:M40)</f>
        <v>0</v>
      </c>
      <c r="N41" s="170"/>
      <c r="O41" s="164"/>
      <c r="P41" s="165"/>
      <c r="Q41" s="206">
        <f>SUM(Q33:Q40)</f>
        <v>0</v>
      </c>
      <c r="R41" s="9">
        <f>SUM(R33:R40)</f>
        <v>0</v>
      </c>
      <c r="S41" s="170"/>
      <c r="T41" s="205" t="str">
        <f>CONCATENATE(FIXED(COUNTA(T33:T40),0,0),"　店")</f>
        <v>1　店</v>
      </c>
      <c r="U41" s="165"/>
      <c r="V41" s="206">
        <f>SUM(V33:V40)</f>
        <v>950</v>
      </c>
      <c r="W41" s="9">
        <f>SUM(W33:W40)</f>
        <v>0</v>
      </c>
      <c r="X41" s="361"/>
      <c r="Y41" s="362"/>
      <c r="Z41" s="363"/>
      <c r="AA41" s="219"/>
    </row>
    <row r="42" spans="1:27" x14ac:dyDescent="0.15">
      <c r="A42" s="67" t="str">
        <f>表紙!$A$34</f>
        <v>令和7年（6月１日以降）</v>
      </c>
      <c r="X42" s="324"/>
      <c r="Y42" s="324"/>
      <c r="Z42" s="805">
        <f>SUM(表紙!A34)</f>
        <v>0</v>
      </c>
      <c r="AA42" s="805"/>
    </row>
  </sheetData>
  <sheetProtection algorithmName="SHA-512" hashValue="+AhjiCQvbWrYU9WPAOcyvwkytgbBEQa31R1f37mIHJlCHpImjGKFPX22k5FMvKQyXwMyLJcWozOha5SVdbV77A==" saltValue="urX5j0nPiTcIX+TWKy4gzw==" spinCount="100000" sheet="1" objects="1" scenarios="1" formatCells="0"/>
  <mergeCells count="48">
    <mergeCell ref="B1:H2"/>
    <mergeCell ref="K1:Q1"/>
    <mergeCell ref="T1:X1"/>
    <mergeCell ref="K2:Q2"/>
    <mergeCell ref="X4:AA4"/>
    <mergeCell ref="S4:V4"/>
    <mergeCell ref="B4:E4"/>
    <mergeCell ref="Y2:AA2"/>
    <mergeCell ref="T2:W2"/>
    <mergeCell ref="L3:M3"/>
    <mergeCell ref="J16:K16"/>
    <mergeCell ref="L16:M16"/>
    <mergeCell ref="N4:Q4"/>
    <mergeCell ref="C16:F16"/>
    <mergeCell ref="I4:L4"/>
    <mergeCell ref="A26:A27"/>
    <mergeCell ref="N25:Q25"/>
    <mergeCell ref="B17:E17"/>
    <mergeCell ref="I17:L17"/>
    <mergeCell ref="I25:L25"/>
    <mergeCell ref="A18:A20"/>
    <mergeCell ref="N17:Q17"/>
    <mergeCell ref="S32:V32"/>
    <mergeCell ref="X22:AA22"/>
    <mergeCell ref="X20:AA20"/>
    <mergeCell ref="B32:E32"/>
    <mergeCell ref="I32:L32"/>
    <mergeCell ref="X26:AA27"/>
    <mergeCell ref="N32:Q32"/>
    <mergeCell ref="B25:E25"/>
    <mergeCell ref="S25:V25"/>
    <mergeCell ref="L24:M24"/>
    <mergeCell ref="Z42:AA42"/>
    <mergeCell ref="X33:AA33"/>
    <mergeCell ref="X21:AA21"/>
    <mergeCell ref="X19:AA19"/>
    <mergeCell ref="X25:AA25"/>
    <mergeCell ref="X32:AA32"/>
    <mergeCell ref="X11:AA11"/>
    <mergeCell ref="L31:M31"/>
    <mergeCell ref="X5:AA5"/>
    <mergeCell ref="X6:AA6"/>
    <mergeCell ref="X7:AA7"/>
    <mergeCell ref="X17:AA17"/>
    <mergeCell ref="X18:AA18"/>
    <mergeCell ref="X8:AA8"/>
    <mergeCell ref="X13:AA13"/>
    <mergeCell ref="S17:V17"/>
  </mergeCells>
  <phoneticPr fontId="2"/>
  <dataValidations count="2">
    <dataValidation type="whole" operator="lessThanOrEqual" allowBlank="1" showInputMessage="1" showErrorMessage="1" sqref="W33:W40 W26:W29 W18:W21 W5:W14 H33:H40 H5:H14 H26:H29 H18:H21 M5:M14 M26:M29 M18:M21 M33:M40 F33:F40 F26:F29 F18:F21 F5:F14 R5:R14 R26:R29 R18:R21 R33:R40" xr:uid="{00000000-0002-0000-0400-000000000000}">
      <formula1>E5</formula1>
    </dataValidation>
    <dataValidation allowBlank="1" showInputMessage="1" sqref="Y1 A1:A2 B1 I1:K2 R1:R2" xr:uid="{00000000-0002-0000-04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A36"/>
  <sheetViews>
    <sheetView showZeros="0" view="pageBreakPreview" zoomScaleNormal="100" zoomScaleSheetLayoutView="100" workbookViewId="0">
      <selection activeCell="A35" sqref="A35"/>
    </sheetView>
  </sheetViews>
  <sheetFormatPr defaultColWidth="9" defaultRowHeight="13.5" x14ac:dyDescent="0.15"/>
  <cols>
    <col min="1" max="1" width="7.625" style="44" customWidth="1"/>
    <col min="2" max="2" width="1.875" style="100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194</v>
      </c>
      <c r="B1" s="918"/>
      <c r="C1" s="918"/>
      <c r="D1" s="918"/>
      <c r="E1" s="918"/>
      <c r="F1" s="918"/>
      <c r="G1" s="918"/>
      <c r="H1" s="919"/>
      <c r="I1" s="180" t="s">
        <v>195</v>
      </c>
      <c r="J1" s="181" t="s">
        <v>195</v>
      </c>
      <c r="K1" s="844"/>
      <c r="L1" s="844"/>
      <c r="M1" s="844"/>
      <c r="N1" s="844"/>
      <c r="O1" s="844"/>
      <c r="P1" s="844"/>
      <c r="Q1" s="844"/>
      <c r="R1" s="180" t="s">
        <v>276</v>
      </c>
      <c r="S1" s="87"/>
      <c r="T1" s="844"/>
      <c r="U1" s="844"/>
      <c r="V1" s="844"/>
      <c r="W1" s="844"/>
      <c r="X1" s="922"/>
      <c r="Y1" s="182" t="s">
        <v>277</v>
      </c>
      <c r="Z1" s="88"/>
      <c r="AA1" s="89"/>
    </row>
    <row r="2" spans="1:27" ht="30" customHeight="1" x14ac:dyDescent="0.2">
      <c r="A2" s="90"/>
      <c r="B2" s="920"/>
      <c r="C2" s="920"/>
      <c r="D2" s="920"/>
      <c r="E2" s="920"/>
      <c r="F2" s="920"/>
      <c r="G2" s="920"/>
      <c r="H2" s="921"/>
      <c r="I2" s="180" t="s">
        <v>196</v>
      </c>
      <c r="J2" s="181" t="s">
        <v>196</v>
      </c>
      <c r="K2" s="844"/>
      <c r="L2" s="844"/>
      <c r="M2" s="844"/>
      <c r="N2" s="844"/>
      <c r="O2" s="844"/>
      <c r="P2" s="844"/>
      <c r="Q2" s="844"/>
      <c r="R2" s="180" t="s">
        <v>197</v>
      </c>
      <c r="S2" s="91"/>
      <c r="T2" s="886">
        <f>F20+H20+M20+W20+F35+H35+M35</f>
        <v>0</v>
      </c>
      <c r="U2" s="886"/>
      <c r="V2" s="886"/>
      <c r="W2" s="886"/>
      <c r="X2" s="60" t="s">
        <v>0</v>
      </c>
      <c r="Y2" s="765"/>
      <c r="Z2" s="766"/>
      <c r="AA2" s="767"/>
    </row>
    <row r="3" spans="1:27" ht="24" customHeight="1" x14ac:dyDescent="0.15">
      <c r="C3" s="183" t="s">
        <v>414</v>
      </c>
      <c r="D3" s="93"/>
      <c r="E3" s="93"/>
      <c r="F3" s="93"/>
      <c r="G3" s="94"/>
      <c r="H3" s="95"/>
      <c r="J3" s="96"/>
      <c r="K3" s="184" t="s">
        <v>3</v>
      </c>
      <c r="L3" s="777">
        <f>E20+G20+L20+Q20+V20</f>
        <v>19050</v>
      </c>
      <c r="M3" s="777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775"/>
      <c r="Y4" s="775"/>
      <c r="Z4" s="775"/>
      <c r="AA4" s="776"/>
    </row>
    <row r="5" spans="1:27" ht="14.1" customHeight="1" x14ac:dyDescent="0.15">
      <c r="A5" s="101"/>
      <c r="B5" s="102"/>
      <c r="C5" s="188" t="s">
        <v>108</v>
      </c>
      <c r="D5" s="386" t="s">
        <v>453</v>
      </c>
      <c r="E5" s="190">
        <v>2250</v>
      </c>
      <c r="F5" s="2"/>
      <c r="G5" s="105"/>
      <c r="H5" s="6"/>
      <c r="I5" s="106"/>
      <c r="J5" s="202" t="s">
        <v>139</v>
      </c>
      <c r="K5" s="108"/>
      <c r="L5" s="190">
        <v>450</v>
      </c>
      <c r="M5" s="6"/>
      <c r="N5" s="109"/>
      <c r="O5" s="107"/>
      <c r="P5" s="108"/>
      <c r="Q5" s="221"/>
      <c r="R5" s="222"/>
      <c r="S5" s="109"/>
      <c r="T5" s="202" t="s">
        <v>143</v>
      </c>
      <c r="U5" s="108"/>
      <c r="V5" s="190">
        <v>600</v>
      </c>
      <c r="W5" s="6"/>
      <c r="X5" s="925" t="s">
        <v>470</v>
      </c>
      <c r="Y5" s="926"/>
      <c r="Z5" s="926"/>
      <c r="AA5" s="927"/>
    </row>
    <row r="6" spans="1:27" ht="14.1" customHeight="1" x14ac:dyDescent="0.15">
      <c r="A6" s="113"/>
      <c r="B6" s="114"/>
      <c r="C6" s="197" t="s">
        <v>496</v>
      </c>
      <c r="D6" s="387" t="s">
        <v>453</v>
      </c>
      <c r="E6" s="193">
        <v>2000</v>
      </c>
      <c r="F6" s="3"/>
      <c r="G6" s="117"/>
      <c r="H6" s="7"/>
      <c r="I6" s="118"/>
      <c r="J6" s="197" t="s">
        <v>140</v>
      </c>
      <c r="K6" s="111"/>
      <c r="L6" s="193">
        <v>650</v>
      </c>
      <c r="M6" s="7"/>
      <c r="N6" s="119"/>
      <c r="O6" s="123"/>
      <c r="P6" s="111"/>
      <c r="Q6" s="223"/>
      <c r="R6" s="224"/>
      <c r="S6" s="119"/>
      <c r="T6" s="197" t="s">
        <v>139</v>
      </c>
      <c r="U6" s="111"/>
      <c r="V6" s="193">
        <v>450</v>
      </c>
      <c r="W6" s="7"/>
      <c r="X6" s="881" t="s">
        <v>501</v>
      </c>
      <c r="Y6" s="882"/>
      <c r="Z6" s="882"/>
      <c r="AA6" s="883"/>
    </row>
    <row r="7" spans="1:27" ht="14.1" customHeight="1" x14ac:dyDescent="0.15">
      <c r="A7" s="113"/>
      <c r="B7" s="114"/>
      <c r="C7" s="197" t="s">
        <v>144</v>
      </c>
      <c r="D7" s="387" t="s">
        <v>453</v>
      </c>
      <c r="E7" s="193">
        <v>1050</v>
      </c>
      <c r="F7" s="3"/>
      <c r="G7" s="117"/>
      <c r="H7" s="7"/>
      <c r="I7" s="118"/>
      <c r="J7" s="197" t="s">
        <v>141</v>
      </c>
      <c r="K7" s="111"/>
      <c r="L7" s="193">
        <v>350</v>
      </c>
      <c r="M7" s="7"/>
      <c r="N7" s="119"/>
      <c r="O7" s="123"/>
      <c r="P7" s="111"/>
      <c r="Q7" s="223"/>
      <c r="R7" s="224"/>
      <c r="S7" s="119"/>
      <c r="T7" s="110"/>
      <c r="U7" s="111"/>
      <c r="V7" s="112"/>
      <c r="W7" s="7"/>
      <c r="X7" s="867" t="s">
        <v>489</v>
      </c>
      <c r="Y7" s="924"/>
      <c r="Z7" s="924"/>
      <c r="AA7" s="863"/>
    </row>
    <row r="8" spans="1:27" ht="14.1" customHeight="1" x14ac:dyDescent="0.15">
      <c r="A8" s="113"/>
      <c r="B8" s="114"/>
      <c r="C8" s="410" t="s">
        <v>391</v>
      </c>
      <c r="D8" s="387" t="s">
        <v>453</v>
      </c>
      <c r="E8" s="193">
        <v>2550</v>
      </c>
      <c r="F8" s="3"/>
      <c r="G8" s="117"/>
      <c r="H8" s="7"/>
      <c r="I8" s="118"/>
      <c r="J8" s="197" t="s">
        <v>142</v>
      </c>
      <c r="K8" s="111"/>
      <c r="L8" s="193">
        <v>450</v>
      </c>
      <c r="M8" s="7"/>
      <c r="N8" s="119"/>
      <c r="O8" s="123"/>
      <c r="P8" s="111"/>
      <c r="Q8" s="223"/>
      <c r="R8" s="224"/>
      <c r="S8" s="119"/>
      <c r="T8" s="110"/>
      <c r="U8" s="111"/>
      <c r="V8" s="223"/>
      <c r="W8" s="224"/>
      <c r="X8" s="393"/>
      <c r="Y8" s="393"/>
      <c r="Z8" s="393"/>
      <c r="AA8" s="314"/>
    </row>
    <row r="9" spans="1:27" ht="14.1" customHeight="1" x14ac:dyDescent="0.15">
      <c r="A9" s="113"/>
      <c r="B9" s="114"/>
      <c r="C9" s="191" t="s">
        <v>109</v>
      </c>
      <c r="D9" s="387" t="s">
        <v>453</v>
      </c>
      <c r="E9" s="193">
        <v>2050</v>
      </c>
      <c r="F9" s="3"/>
      <c r="G9" s="117"/>
      <c r="H9" s="7"/>
      <c r="I9" s="118"/>
      <c r="J9" s="110"/>
      <c r="K9" s="111"/>
      <c r="L9" s="112"/>
      <c r="M9" s="7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393"/>
      <c r="Y9" s="393"/>
      <c r="Z9" s="393"/>
      <c r="AA9" s="314"/>
    </row>
    <row r="10" spans="1:27" ht="14.1" customHeight="1" x14ac:dyDescent="0.15">
      <c r="A10" s="113"/>
      <c r="B10" s="114"/>
      <c r="C10" s="191" t="s">
        <v>53</v>
      </c>
      <c r="D10" s="192" t="s">
        <v>373</v>
      </c>
      <c r="E10" s="193">
        <v>1850</v>
      </c>
      <c r="F10" s="3"/>
      <c r="G10" s="117"/>
      <c r="H10" s="7"/>
      <c r="I10" s="118"/>
      <c r="J10" s="110"/>
      <c r="K10" s="111"/>
      <c r="L10" s="112"/>
      <c r="M10" s="7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393"/>
      <c r="Y10" s="393"/>
      <c r="Z10" s="393"/>
      <c r="AA10" s="314"/>
    </row>
    <row r="11" spans="1:27" ht="14.1" customHeight="1" x14ac:dyDescent="0.15">
      <c r="A11" s="113"/>
      <c r="B11" s="114"/>
      <c r="C11" s="191" t="s">
        <v>110</v>
      </c>
      <c r="D11" s="387" t="s">
        <v>453</v>
      </c>
      <c r="E11" s="193">
        <v>2250</v>
      </c>
      <c r="F11" s="3"/>
      <c r="G11" s="117"/>
      <c r="H11" s="7"/>
      <c r="I11" s="118"/>
      <c r="J11" s="110"/>
      <c r="K11" s="111"/>
      <c r="L11" s="112"/>
      <c r="M11" s="7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394"/>
      <c r="Y11" s="395"/>
      <c r="Z11" s="157"/>
      <c r="AA11" s="158"/>
    </row>
    <row r="12" spans="1:27" ht="14.1" customHeight="1" x14ac:dyDescent="0.15">
      <c r="A12" s="113"/>
      <c r="B12" s="114"/>
      <c r="C12" s="191" t="s">
        <v>111</v>
      </c>
      <c r="D12" s="192" t="s">
        <v>373</v>
      </c>
      <c r="E12" s="193">
        <v>1150</v>
      </c>
      <c r="F12" s="3"/>
      <c r="G12" s="117"/>
      <c r="H12" s="7"/>
      <c r="I12" s="118"/>
      <c r="J12" s="110"/>
      <c r="K12" s="111"/>
      <c r="L12" s="112"/>
      <c r="M12" s="7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396"/>
      <c r="Y12" s="156"/>
      <c r="Z12" s="157"/>
      <c r="AA12" s="158"/>
    </row>
    <row r="13" spans="1:27" ht="14.1" customHeight="1" x14ac:dyDescent="0.15">
      <c r="A13" s="113"/>
      <c r="B13" s="237" t="s">
        <v>235</v>
      </c>
      <c r="C13" s="191" t="s">
        <v>112</v>
      </c>
      <c r="D13" s="192" t="s">
        <v>373</v>
      </c>
      <c r="E13" s="193">
        <v>950</v>
      </c>
      <c r="F13" s="3"/>
      <c r="G13" s="117"/>
      <c r="H13" s="7"/>
      <c r="I13" s="118"/>
      <c r="J13" s="110"/>
      <c r="K13" s="111"/>
      <c r="L13" s="112"/>
      <c r="M13" s="7"/>
      <c r="N13" s="119"/>
      <c r="O13" s="110"/>
      <c r="P13" s="111"/>
      <c r="Q13" s="223"/>
      <c r="R13" s="224"/>
      <c r="S13" s="119"/>
      <c r="T13" s="110"/>
      <c r="U13" s="111"/>
      <c r="V13" s="223"/>
      <c r="W13" s="224"/>
      <c r="X13" s="155"/>
      <c r="Y13" s="156"/>
      <c r="Z13" s="157"/>
      <c r="AA13" s="158"/>
    </row>
    <row r="14" spans="1:27" ht="14.1" customHeight="1" x14ac:dyDescent="0.15">
      <c r="A14" s="113"/>
      <c r="B14" s="215"/>
      <c r="E14" s="397"/>
      <c r="F14" s="3"/>
      <c r="G14" s="117"/>
      <c r="H14" s="7"/>
      <c r="I14" s="118"/>
      <c r="J14" s="110"/>
      <c r="K14" s="111"/>
      <c r="L14" s="112"/>
      <c r="M14" s="7"/>
      <c r="N14" s="119"/>
      <c r="O14" s="110"/>
      <c r="P14" s="111"/>
      <c r="Q14" s="223"/>
      <c r="R14" s="224"/>
      <c r="S14" s="119"/>
      <c r="T14" s="110"/>
      <c r="U14" s="111"/>
      <c r="V14" s="223"/>
      <c r="W14" s="224"/>
      <c r="X14" s="393"/>
      <c r="Y14" s="393"/>
      <c r="Z14" s="393"/>
      <c r="AA14" s="314"/>
    </row>
    <row r="15" spans="1:27" ht="14.1" customHeight="1" x14ac:dyDescent="0.15">
      <c r="A15" s="113"/>
      <c r="B15" s="209"/>
      <c r="C15" s="115"/>
      <c r="D15" s="116"/>
      <c r="E15" s="112"/>
      <c r="F15" s="3"/>
      <c r="G15" s="117"/>
      <c r="H15" s="7"/>
      <c r="I15" s="118"/>
      <c r="J15" s="110"/>
      <c r="K15" s="111"/>
      <c r="L15" s="112"/>
      <c r="M15" s="7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881" t="s">
        <v>539</v>
      </c>
      <c r="Y15" s="923"/>
      <c r="Z15" s="923"/>
      <c r="AA15" s="883"/>
    </row>
    <row r="16" spans="1:27" ht="14.1" customHeight="1" x14ac:dyDescent="0.15">
      <c r="A16" s="113"/>
      <c r="B16" s="114"/>
      <c r="C16" s="115"/>
      <c r="D16" s="111"/>
      <c r="E16" s="112"/>
      <c r="F16" s="3"/>
      <c r="G16" s="117"/>
      <c r="H16" s="7"/>
      <c r="I16" s="118"/>
      <c r="J16" s="110"/>
      <c r="K16" s="111"/>
      <c r="L16" s="112"/>
      <c r="M16" s="7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881"/>
      <c r="Y16" s="923"/>
      <c r="Z16" s="923"/>
      <c r="AA16" s="883"/>
    </row>
    <row r="17" spans="1:27" ht="14.1" customHeight="1" x14ac:dyDescent="0.15">
      <c r="A17" s="113"/>
      <c r="B17" s="114"/>
      <c r="C17" s="115"/>
      <c r="D17" s="111"/>
      <c r="E17" s="112"/>
      <c r="F17" s="3"/>
      <c r="G17" s="117"/>
      <c r="H17" s="7"/>
      <c r="I17" s="118"/>
      <c r="J17" s="110"/>
      <c r="K17" s="111"/>
      <c r="L17" s="112"/>
      <c r="M17" s="7"/>
      <c r="N17" s="119"/>
      <c r="O17" s="110"/>
      <c r="P17" s="111"/>
      <c r="Q17" s="223"/>
      <c r="R17" s="224"/>
      <c r="S17" s="119"/>
      <c r="T17" s="110"/>
      <c r="U17" s="111"/>
      <c r="V17" s="223"/>
      <c r="W17" s="224"/>
      <c r="X17" s="398"/>
      <c r="Y17" s="398"/>
      <c r="Z17" s="398"/>
      <c r="AA17" s="399"/>
    </row>
    <row r="18" spans="1:27" ht="14.1" customHeight="1" x14ac:dyDescent="0.15">
      <c r="A18" s="113"/>
      <c r="B18" s="114"/>
      <c r="C18" s="115"/>
      <c r="D18" s="111"/>
      <c r="E18" s="112"/>
      <c r="F18" s="3"/>
      <c r="G18" s="117"/>
      <c r="H18" s="7"/>
      <c r="I18" s="118"/>
      <c r="J18" s="110"/>
      <c r="K18" s="111"/>
      <c r="L18" s="112"/>
      <c r="M18" s="7"/>
      <c r="N18" s="119"/>
      <c r="O18" s="110"/>
      <c r="P18" s="111"/>
      <c r="Q18" s="223"/>
      <c r="R18" s="224"/>
      <c r="S18" s="119"/>
      <c r="T18" s="110"/>
      <c r="U18" s="111"/>
      <c r="V18" s="223"/>
      <c r="W18" s="224"/>
      <c r="X18" s="155"/>
      <c r="Y18" s="156"/>
      <c r="Z18" s="157"/>
      <c r="AA18" s="158"/>
    </row>
    <row r="19" spans="1:27" ht="14.1" customHeight="1" x14ac:dyDescent="0.15">
      <c r="A19" s="137"/>
      <c r="B19" s="159"/>
      <c r="C19" s="160"/>
      <c r="D19" s="143"/>
      <c r="E19" s="134"/>
      <c r="F19" s="13"/>
      <c r="G19" s="141"/>
      <c r="H19" s="16"/>
      <c r="I19" s="142"/>
      <c r="J19" s="133"/>
      <c r="K19" s="143"/>
      <c r="L19" s="134"/>
      <c r="M19" s="16"/>
      <c r="N19" s="144"/>
      <c r="O19" s="133"/>
      <c r="P19" s="143"/>
      <c r="Q19" s="370"/>
      <c r="R19" s="284"/>
      <c r="S19" s="144"/>
      <c r="T19" s="133"/>
      <c r="U19" s="143"/>
      <c r="V19" s="370"/>
      <c r="W19" s="284"/>
      <c r="X19" s="155"/>
      <c r="Y19" s="156"/>
      <c r="Z19" s="157"/>
      <c r="AA19" s="158"/>
    </row>
    <row r="20" spans="1:27" s="220" customFormat="1" ht="14.1" customHeight="1" x14ac:dyDescent="0.15">
      <c r="A20" s="162"/>
      <c r="B20" s="162"/>
      <c r="C20" s="205" t="str">
        <f>CONCATENATE(FIXED(COUNTA(C5:C19),0,0),"　店")</f>
        <v>9　店</v>
      </c>
      <c r="D20" s="165"/>
      <c r="E20" s="206">
        <f>SUM(E5:E19)</f>
        <v>16100</v>
      </c>
      <c r="F20" s="8">
        <f>SUM(F5:F19)</f>
        <v>0</v>
      </c>
      <c r="G20" s="302"/>
      <c r="H20" s="18"/>
      <c r="I20" s="169"/>
      <c r="J20" s="205" t="str">
        <f>CONCATENATE(FIXED(COUNTA(J5:J19),0,0),"　店")</f>
        <v>4　店</v>
      </c>
      <c r="K20" s="165"/>
      <c r="L20" s="206">
        <f>SUM(L5:L19)</f>
        <v>1900</v>
      </c>
      <c r="M20" s="9">
        <f>SUM(M5:M19)</f>
        <v>0</v>
      </c>
      <c r="N20" s="170"/>
      <c r="O20" s="164"/>
      <c r="P20" s="165"/>
      <c r="Q20" s="166"/>
      <c r="R20" s="9">
        <f>SUM(R5:R19)</f>
        <v>0</v>
      </c>
      <c r="S20" s="170"/>
      <c r="T20" s="205" t="str">
        <f>CONCATENATE(FIXED(COUNTA(T5:T19),0,0),"　店")</f>
        <v>2　店</v>
      </c>
      <c r="U20" s="165"/>
      <c r="V20" s="206">
        <f>SUM(V5:V19)</f>
        <v>1050</v>
      </c>
      <c r="W20" s="9">
        <f>SUM(W5:W19)</f>
        <v>0</v>
      </c>
      <c r="X20" s="362"/>
      <c r="Y20" s="362"/>
      <c r="Z20" s="363"/>
      <c r="AA20" s="219"/>
    </row>
    <row r="21" spans="1:27" ht="24" customHeight="1" x14ac:dyDescent="0.15">
      <c r="C21" s="183" t="s">
        <v>415</v>
      </c>
      <c r="D21" s="93"/>
      <c r="E21" s="93"/>
      <c r="F21" s="93"/>
      <c r="G21" s="94"/>
      <c r="H21" s="95"/>
      <c r="J21" s="96"/>
      <c r="K21" s="184" t="s">
        <v>3</v>
      </c>
      <c r="L21" s="777">
        <f>E35+G35+L35+Q35+V35</f>
        <v>10750</v>
      </c>
      <c r="M21" s="777"/>
      <c r="N21" s="96"/>
      <c r="O21" s="185" t="s">
        <v>0</v>
      </c>
    </row>
    <row r="22" spans="1:27" s="100" customFormat="1" ht="14.1" customHeight="1" x14ac:dyDescent="0.15">
      <c r="A22" s="186" t="s">
        <v>2</v>
      </c>
      <c r="B22" s="749" t="s">
        <v>1</v>
      </c>
      <c r="C22" s="750"/>
      <c r="D22" s="750"/>
      <c r="E22" s="750"/>
      <c r="F22" s="187" t="s">
        <v>345</v>
      </c>
      <c r="G22" s="98"/>
      <c r="H22" s="99"/>
      <c r="I22" s="778" t="s">
        <v>4</v>
      </c>
      <c r="J22" s="778"/>
      <c r="K22" s="778"/>
      <c r="L22" s="778"/>
      <c r="M22" s="187" t="s">
        <v>345</v>
      </c>
      <c r="N22" s="785" t="s">
        <v>5</v>
      </c>
      <c r="O22" s="778"/>
      <c r="P22" s="778"/>
      <c r="Q22" s="778"/>
      <c r="R22" s="187" t="s">
        <v>345</v>
      </c>
      <c r="S22" s="785" t="s">
        <v>6</v>
      </c>
      <c r="T22" s="778"/>
      <c r="U22" s="778"/>
      <c r="V22" s="778"/>
      <c r="W22" s="187" t="s">
        <v>345</v>
      </c>
      <c r="X22" s="775"/>
      <c r="Y22" s="775"/>
      <c r="Z22" s="775"/>
      <c r="AA22" s="776"/>
    </row>
    <row r="23" spans="1:27" x14ac:dyDescent="0.15">
      <c r="A23" s="856" t="s">
        <v>237</v>
      </c>
      <c r="B23" s="335" t="s">
        <v>235</v>
      </c>
      <c r="C23" s="188" t="s">
        <v>113</v>
      </c>
      <c r="D23" s="386" t="s">
        <v>454</v>
      </c>
      <c r="E23" s="190">
        <v>3300</v>
      </c>
      <c r="F23" s="2"/>
      <c r="G23" s="105"/>
      <c r="H23" s="6"/>
      <c r="I23" s="106"/>
      <c r="J23" s="202" t="s">
        <v>187</v>
      </c>
      <c r="K23" s="108"/>
      <c r="L23" s="190">
        <v>1050</v>
      </c>
      <c r="M23" s="6"/>
      <c r="N23" s="109"/>
      <c r="O23" s="107"/>
      <c r="P23" s="108"/>
      <c r="Q23" s="221"/>
      <c r="R23" s="222"/>
      <c r="S23" s="109"/>
      <c r="T23" s="400"/>
      <c r="U23" s="108"/>
      <c r="V23" s="221"/>
      <c r="W23" s="222"/>
      <c r="X23" s="878" t="s">
        <v>502</v>
      </c>
      <c r="Y23" s="879"/>
      <c r="Z23" s="879"/>
      <c r="AA23" s="880"/>
    </row>
    <row r="24" spans="1:27" x14ac:dyDescent="0.15">
      <c r="A24" s="857"/>
      <c r="B24" s="114"/>
      <c r="C24" s="191" t="s">
        <v>114</v>
      </c>
      <c r="D24" s="387" t="s">
        <v>454</v>
      </c>
      <c r="E24" s="193">
        <v>2000</v>
      </c>
      <c r="F24" s="3"/>
      <c r="G24" s="117"/>
      <c r="H24" s="7"/>
      <c r="I24" s="118"/>
      <c r="J24" s="110"/>
      <c r="K24" s="111"/>
      <c r="L24" s="112"/>
      <c r="M24" s="224"/>
      <c r="N24" s="119"/>
      <c r="O24" s="110"/>
      <c r="P24" s="111"/>
      <c r="Q24" s="223"/>
      <c r="R24" s="224"/>
      <c r="S24" s="119"/>
      <c r="T24" s="401"/>
      <c r="U24" s="111"/>
      <c r="V24" s="223"/>
      <c r="W24" s="224"/>
      <c r="X24" s="881"/>
      <c r="Y24" s="882"/>
      <c r="Z24" s="882"/>
      <c r="AA24" s="883"/>
    </row>
    <row r="25" spans="1:27" x14ac:dyDescent="0.15">
      <c r="A25" s="857"/>
      <c r="B25" s="114"/>
      <c r="C25" s="191" t="s">
        <v>115</v>
      </c>
      <c r="D25" s="388" t="s">
        <v>454</v>
      </c>
      <c r="E25" s="193">
        <v>800</v>
      </c>
      <c r="F25" s="3"/>
      <c r="G25" s="117"/>
      <c r="H25" s="7"/>
      <c r="I25" s="118"/>
      <c r="J25" s="110"/>
      <c r="K25" s="111"/>
      <c r="L25" s="223"/>
      <c r="M25" s="224"/>
      <c r="N25" s="119"/>
      <c r="O25" s="110"/>
      <c r="P25" s="111"/>
      <c r="Q25" s="223"/>
      <c r="R25" s="224"/>
      <c r="S25" s="119"/>
      <c r="T25" s="401"/>
      <c r="U25" s="111"/>
      <c r="V25" s="223"/>
      <c r="W25" s="224"/>
      <c r="X25" s="402"/>
      <c r="Y25" s="402"/>
      <c r="Z25" s="402"/>
      <c r="AA25" s="403"/>
    </row>
    <row r="26" spans="1:27" ht="13.5" customHeight="1" x14ac:dyDescent="0.15">
      <c r="A26" s="858"/>
      <c r="B26" s="411" t="s">
        <v>236</v>
      </c>
      <c r="C26" s="332" t="s">
        <v>116</v>
      </c>
      <c r="D26" s="385" t="s">
        <v>373</v>
      </c>
      <c r="E26" s="334">
        <v>1000</v>
      </c>
      <c r="F26" s="13"/>
      <c r="G26" s="280"/>
      <c r="H26" s="16"/>
      <c r="I26" s="281"/>
      <c r="J26" s="282"/>
      <c r="K26" s="225"/>
      <c r="L26" s="279"/>
      <c r="M26" s="284"/>
      <c r="N26" s="285"/>
      <c r="O26" s="282"/>
      <c r="P26" s="225"/>
      <c r="Q26" s="283"/>
      <c r="R26" s="284"/>
      <c r="S26" s="285"/>
      <c r="T26" s="404"/>
      <c r="U26" s="225"/>
      <c r="V26" s="283"/>
      <c r="W26" s="284"/>
      <c r="X26" s="867" t="s">
        <v>405</v>
      </c>
      <c r="Y26" s="862"/>
      <c r="Z26" s="862"/>
      <c r="AA26" s="863"/>
    </row>
    <row r="27" spans="1:27" x14ac:dyDescent="0.15">
      <c r="A27" s="857" t="s">
        <v>130</v>
      </c>
      <c r="B27" s="147"/>
      <c r="C27" s="329" t="s">
        <v>117</v>
      </c>
      <c r="D27" s="234" t="s">
        <v>373</v>
      </c>
      <c r="E27" s="346">
        <v>1650</v>
      </c>
      <c r="F27" s="12"/>
      <c r="G27" s="150"/>
      <c r="H27" s="17"/>
      <c r="I27" s="151"/>
      <c r="J27" s="152"/>
      <c r="K27" s="139"/>
      <c r="L27" s="405"/>
      <c r="M27" s="260"/>
      <c r="N27" s="153"/>
      <c r="O27" s="152"/>
      <c r="P27" s="139"/>
      <c r="Q27" s="405"/>
      <c r="R27" s="260"/>
      <c r="S27" s="153"/>
      <c r="T27" s="406"/>
      <c r="U27" s="139"/>
      <c r="V27" s="405"/>
      <c r="W27" s="260"/>
      <c r="X27" s="339" t="s">
        <v>280</v>
      </c>
      <c r="Y27" s="274"/>
      <c r="Z27" s="274"/>
      <c r="AA27" s="275"/>
    </row>
    <row r="28" spans="1:27" x14ac:dyDescent="0.15">
      <c r="A28" s="928"/>
      <c r="B28" s="114"/>
      <c r="C28" s="191" t="s">
        <v>118</v>
      </c>
      <c r="D28" s="388" t="s">
        <v>454</v>
      </c>
      <c r="E28" s="193">
        <v>950</v>
      </c>
      <c r="F28" s="3"/>
      <c r="G28" s="117"/>
      <c r="H28" s="7"/>
      <c r="I28" s="118"/>
      <c r="J28" s="110"/>
      <c r="K28" s="111"/>
      <c r="L28" s="223"/>
      <c r="M28" s="224"/>
      <c r="N28" s="119"/>
      <c r="O28" s="110"/>
      <c r="P28" s="111"/>
      <c r="Q28" s="223"/>
      <c r="R28" s="224"/>
      <c r="S28" s="119"/>
      <c r="T28" s="232"/>
      <c r="U28" s="111"/>
      <c r="V28" s="223"/>
      <c r="W28" s="224"/>
      <c r="X28" s="339" t="s">
        <v>503</v>
      </c>
      <c r="Y28" s="274"/>
      <c r="Z28" s="274"/>
      <c r="AA28" s="275"/>
    </row>
    <row r="29" spans="1:27" x14ac:dyDescent="0.15">
      <c r="A29" s="113"/>
      <c r="B29" s="114"/>
      <c r="C29" s="115"/>
      <c r="D29" s="116"/>
      <c r="E29" s="112"/>
      <c r="F29" s="3"/>
      <c r="G29" s="117"/>
      <c r="H29" s="7"/>
      <c r="I29" s="118"/>
      <c r="J29" s="110"/>
      <c r="K29" s="135"/>
      <c r="L29" s="223"/>
      <c r="M29" s="224"/>
      <c r="N29" s="119"/>
      <c r="O29" s="110"/>
      <c r="P29" s="111"/>
      <c r="Q29" s="223"/>
      <c r="R29" s="224"/>
      <c r="S29" s="119"/>
      <c r="T29" s="232"/>
      <c r="U29" s="111"/>
      <c r="V29" s="223"/>
      <c r="W29" s="224"/>
      <c r="X29" s="339" t="s">
        <v>490</v>
      </c>
      <c r="Y29" s="294"/>
      <c r="Z29" s="294"/>
      <c r="AA29" s="357"/>
    </row>
    <row r="30" spans="1:27" x14ac:dyDescent="0.15">
      <c r="A30" s="137"/>
      <c r="B30" s="159"/>
      <c r="C30" s="160"/>
      <c r="D30" s="143"/>
      <c r="E30" s="134"/>
      <c r="F30" s="10"/>
      <c r="G30" s="141"/>
      <c r="H30" s="11"/>
      <c r="I30" s="142"/>
      <c r="J30" s="133"/>
      <c r="K30" s="407"/>
      <c r="L30" s="370"/>
      <c r="M30" s="408"/>
      <c r="N30" s="144"/>
      <c r="O30" s="133"/>
      <c r="P30" s="143"/>
      <c r="Q30" s="370"/>
      <c r="R30" s="408"/>
      <c r="S30" s="144"/>
      <c r="T30" s="161"/>
      <c r="U30" s="143"/>
      <c r="V30" s="370"/>
      <c r="W30" s="408"/>
      <c r="X30" s="155"/>
      <c r="Y30" s="155"/>
      <c r="Z30" s="155"/>
      <c r="AA30" s="158"/>
    </row>
    <row r="31" spans="1:27" x14ac:dyDescent="0.15">
      <c r="A31" s="137"/>
      <c r="B31" s="159"/>
      <c r="C31" s="160"/>
      <c r="D31" s="143"/>
      <c r="E31" s="134"/>
      <c r="F31" s="10"/>
      <c r="G31" s="141"/>
      <c r="H31" s="11"/>
      <c r="I31" s="142"/>
      <c r="J31" s="133"/>
      <c r="K31" s="407"/>
      <c r="L31" s="370"/>
      <c r="M31" s="408"/>
      <c r="N31" s="144"/>
      <c r="O31" s="133"/>
      <c r="P31" s="143"/>
      <c r="Q31" s="370"/>
      <c r="R31" s="408"/>
      <c r="S31" s="144"/>
      <c r="T31" s="161"/>
      <c r="U31" s="143"/>
      <c r="V31" s="370"/>
      <c r="W31" s="408"/>
      <c r="X31" s="155"/>
      <c r="Y31" s="155"/>
      <c r="Z31" s="155"/>
      <c r="AA31" s="158"/>
    </row>
    <row r="32" spans="1:27" x14ac:dyDescent="0.15">
      <c r="A32" s="137"/>
      <c r="B32" s="159"/>
      <c r="C32" s="160"/>
      <c r="D32" s="143"/>
      <c r="E32" s="134"/>
      <c r="F32" s="10"/>
      <c r="G32" s="141"/>
      <c r="H32" s="11"/>
      <c r="I32" s="142"/>
      <c r="J32" s="133"/>
      <c r="K32" s="407"/>
      <c r="L32" s="370"/>
      <c r="M32" s="408"/>
      <c r="N32" s="144"/>
      <c r="O32" s="133"/>
      <c r="P32" s="143"/>
      <c r="Q32" s="370"/>
      <c r="R32" s="408"/>
      <c r="S32" s="144"/>
      <c r="T32" s="161"/>
      <c r="U32" s="143"/>
      <c r="V32" s="370"/>
      <c r="W32" s="408"/>
      <c r="X32" s="155"/>
      <c r="Y32" s="155"/>
      <c r="Z32" s="155"/>
      <c r="AA32" s="158"/>
    </row>
    <row r="33" spans="1:27" x14ac:dyDescent="0.15">
      <c r="A33" s="137"/>
      <c r="B33" s="159"/>
      <c r="C33" s="160"/>
      <c r="D33" s="143"/>
      <c r="E33" s="134"/>
      <c r="F33" s="10"/>
      <c r="G33" s="141"/>
      <c r="H33" s="11"/>
      <c r="I33" s="142"/>
      <c r="J33" s="133"/>
      <c r="K33" s="407"/>
      <c r="L33" s="370"/>
      <c r="M33" s="408"/>
      <c r="N33" s="144"/>
      <c r="O33" s="133"/>
      <c r="P33" s="143"/>
      <c r="Q33" s="370"/>
      <c r="R33" s="408"/>
      <c r="S33" s="144"/>
      <c r="T33" s="161"/>
      <c r="U33" s="143"/>
      <c r="V33" s="370"/>
      <c r="W33" s="408"/>
      <c r="X33" s="155"/>
      <c r="Y33" s="155"/>
      <c r="Z33" s="155"/>
      <c r="AA33" s="158"/>
    </row>
    <row r="34" spans="1:27" x14ac:dyDescent="0.15">
      <c r="A34" s="137"/>
      <c r="B34" s="159"/>
      <c r="C34" s="160"/>
      <c r="D34" s="143"/>
      <c r="E34" s="134"/>
      <c r="F34" s="13"/>
      <c r="G34" s="161"/>
      <c r="H34" s="284"/>
      <c r="I34" s="142"/>
      <c r="J34" s="133"/>
      <c r="K34" s="143"/>
      <c r="L34" s="370"/>
      <c r="M34" s="284"/>
      <c r="N34" s="144"/>
      <c r="O34" s="133"/>
      <c r="P34" s="143"/>
      <c r="Q34" s="370"/>
      <c r="R34" s="284"/>
      <c r="S34" s="144"/>
      <c r="T34" s="161"/>
      <c r="U34" s="143"/>
      <c r="V34" s="370"/>
      <c r="W34" s="284"/>
      <c r="X34" s="155"/>
      <c r="Y34" s="213"/>
      <c r="Z34" s="155"/>
      <c r="AA34" s="211"/>
    </row>
    <row r="35" spans="1:27" x14ac:dyDescent="0.15">
      <c r="A35" s="162"/>
      <c r="B35" s="162"/>
      <c r="C35" s="205" t="str">
        <f>CONCATENATE(FIXED(COUNTA(C23:C34),0,0),"　店")</f>
        <v>6　店</v>
      </c>
      <c r="D35" s="165"/>
      <c r="E35" s="206">
        <f>SUM(E23:E34)</f>
        <v>9700</v>
      </c>
      <c r="F35" s="8">
        <f>SUM(F23:F34)</f>
        <v>0</v>
      </c>
      <c r="G35" s="302"/>
      <c r="H35" s="18"/>
      <c r="I35" s="169"/>
      <c r="J35" s="205" t="str">
        <f>CONCATENATE(FIXED(COUNTA(J23:J34),0,0),"　店")</f>
        <v>1　店</v>
      </c>
      <c r="K35" s="165"/>
      <c r="L35" s="206">
        <f>SUM(L23:L34)</f>
        <v>1050</v>
      </c>
      <c r="M35" s="9">
        <f>SUM(M23:M34)</f>
        <v>0</v>
      </c>
      <c r="N35" s="170"/>
      <c r="O35" s="164"/>
      <c r="P35" s="165"/>
      <c r="Q35" s="166"/>
      <c r="R35" s="9">
        <f>SUM(R23:R34)</f>
        <v>0</v>
      </c>
      <c r="S35" s="170"/>
      <c r="T35" s="164"/>
      <c r="U35" s="165"/>
      <c r="V35" s="166"/>
      <c r="W35" s="9">
        <f>SUM(W23:W34)</f>
        <v>0</v>
      </c>
      <c r="X35" s="218"/>
      <c r="Y35" s="218"/>
      <c r="Z35" s="218"/>
      <c r="AA35" s="409"/>
    </row>
    <row r="36" spans="1:27" x14ac:dyDescent="0.15">
      <c r="A36" s="67" t="str">
        <f>表紙!$A$34</f>
        <v>令和7年（6月１日以降）</v>
      </c>
      <c r="X36" s="324"/>
      <c r="Y36" s="324"/>
      <c r="Z36" s="805">
        <f>SUM(表紙!A34)</f>
        <v>0</v>
      </c>
      <c r="AA36" s="805"/>
    </row>
  </sheetData>
  <sheetProtection algorithmName="SHA-512" hashValue="mYDN9P+LSZCTB7B6jvbuCTNm6Ou1Bapn7rcKJETYh4nYJrLcRYhBVlHufOmW+NXDNK3vhV+cf3bLe98ZTxk7VQ==" saltValue="AFaobYHLgHJ2pwJg/M6Nnw==" spinCount="100000" sheet="1" objects="1" scenarios="1" formatCells="0"/>
  <mergeCells count="27">
    <mergeCell ref="X5:AA5"/>
    <mergeCell ref="T2:W2"/>
    <mergeCell ref="A27:A28"/>
    <mergeCell ref="B22:E22"/>
    <mergeCell ref="A23:A26"/>
    <mergeCell ref="N4:Q4"/>
    <mergeCell ref="I4:L4"/>
    <mergeCell ref="S4:V4"/>
    <mergeCell ref="B4:E4"/>
    <mergeCell ref="I22:L22"/>
    <mergeCell ref="S22:V22"/>
    <mergeCell ref="Z36:AA36"/>
    <mergeCell ref="B1:H2"/>
    <mergeCell ref="K1:Q1"/>
    <mergeCell ref="T1:X1"/>
    <mergeCell ref="K2:Q2"/>
    <mergeCell ref="N22:Q22"/>
    <mergeCell ref="X15:AA16"/>
    <mergeCell ref="Y2:AA2"/>
    <mergeCell ref="L3:M3"/>
    <mergeCell ref="L21:M21"/>
    <mergeCell ref="X22:AA22"/>
    <mergeCell ref="X4:AA4"/>
    <mergeCell ref="X7:AA7"/>
    <mergeCell ref="X26:AA26"/>
    <mergeCell ref="X23:AA24"/>
    <mergeCell ref="X6:AA6"/>
  </mergeCells>
  <phoneticPr fontId="2"/>
  <dataValidations count="2">
    <dataValidation type="whole" operator="lessThanOrEqual" allowBlank="1" showInputMessage="1" showErrorMessage="1" sqref="W23:W34 H23:H34 F23:F34 M23:M34 R23:R34 R5:R19 M5:M19 H5:H19 W5:W19 F5:F19" xr:uid="{00000000-0002-0000-0500-000000000000}">
      <formula1>E5</formula1>
    </dataValidation>
    <dataValidation allowBlank="1" showInputMessage="1" sqref="Y1 I1:K2 A1:A2 B1 R1:R2" xr:uid="{00000000-0002-0000-0500-000001000000}"/>
  </dataValidations>
  <printOptions horizontalCentered="1" verticalCentered="1"/>
  <pageMargins left="0.59055118110236227" right="0.39370078740157483" top="3.937007874015748E-2" bottom="0.51181102362204722" header="0" footer="0.19685039370078741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A37"/>
  <sheetViews>
    <sheetView showZeros="0" view="pageBreakPreview" topLeftCell="A3" zoomScaleNormal="100" zoomScaleSheetLayoutView="100" workbookViewId="0">
      <selection activeCell="A35" sqref="A35"/>
    </sheetView>
  </sheetViews>
  <sheetFormatPr defaultColWidth="9" defaultRowHeight="13.5" x14ac:dyDescent="0.15"/>
  <cols>
    <col min="1" max="1" width="7.625" style="44" customWidth="1"/>
    <col min="2" max="2" width="1.875" style="92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194</v>
      </c>
      <c r="B1" s="918"/>
      <c r="C1" s="918"/>
      <c r="D1" s="918"/>
      <c r="E1" s="918"/>
      <c r="F1" s="918"/>
      <c r="G1" s="918"/>
      <c r="H1" s="919"/>
      <c r="I1" s="180" t="s">
        <v>195</v>
      </c>
      <c r="J1" s="181" t="s">
        <v>195</v>
      </c>
      <c r="K1" s="844"/>
      <c r="L1" s="844"/>
      <c r="M1" s="844"/>
      <c r="N1" s="844"/>
      <c r="O1" s="844"/>
      <c r="P1" s="844"/>
      <c r="Q1" s="844"/>
      <c r="R1" s="180" t="s">
        <v>276</v>
      </c>
      <c r="S1" s="87"/>
      <c r="T1" s="844"/>
      <c r="U1" s="844"/>
      <c r="V1" s="844"/>
      <c r="W1" s="844"/>
      <c r="X1" s="922"/>
      <c r="Y1" s="182" t="s">
        <v>277</v>
      </c>
      <c r="Z1" s="88"/>
      <c r="AA1" s="89"/>
    </row>
    <row r="2" spans="1:27" ht="30" customHeight="1" x14ac:dyDescent="0.2">
      <c r="A2" s="90"/>
      <c r="B2" s="920"/>
      <c r="C2" s="920"/>
      <c r="D2" s="920"/>
      <c r="E2" s="920"/>
      <c r="F2" s="920"/>
      <c r="G2" s="920"/>
      <c r="H2" s="921"/>
      <c r="I2" s="180" t="s">
        <v>196</v>
      </c>
      <c r="J2" s="181" t="s">
        <v>196</v>
      </c>
      <c r="K2" s="844"/>
      <c r="L2" s="844"/>
      <c r="M2" s="844"/>
      <c r="N2" s="844"/>
      <c r="O2" s="844"/>
      <c r="P2" s="844"/>
      <c r="Q2" s="844"/>
      <c r="R2" s="180" t="s">
        <v>197</v>
      </c>
      <c r="S2" s="91"/>
      <c r="T2" s="931">
        <f>F14+H14+M14+W14+F36+H36+M36+W36</f>
        <v>0</v>
      </c>
      <c r="U2" s="931"/>
      <c r="V2" s="931"/>
      <c r="W2" s="931"/>
      <c r="X2" s="233" t="s">
        <v>0</v>
      </c>
      <c r="Y2" s="765"/>
      <c r="Z2" s="766"/>
      <c r="AA2" s="767"/>
    </row>
    <row r="3" spans="1:27" ht="24" customHeight="1" x14ac:dyDescent="0.15">
      <c r="C3" s="183" t="s">
        <v>417</v>
      </c>
      <c r="D3" s="93"/>
      <c r="E3" s="93"/>
      <c r="F3" s="93"/>
      <c r="G3" s="94"/>
      <c r="H3" s="95"/>
      <c r="J3" s="96"/>
      <c r="K3" s="184" t="s">
        <v>3</v>
      </c>
      <c r="L3" s="777">
        <f>E14+G14+L14+Q14+V14</f>
        <v>14600</v>
      </c>
      <c r="M3" s="777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775"/>
      <c r="Y4" s="775"/>
      <c r="Z4" s="775"/>
      <c r="AA4" s="776"/>
    </row>
    <row r="5" spans="1:27" s="100" customFormat="1" ht="14.1" customHeight="1" x14ac:dyDescent="0.15">
      <c r="A5" s="101"/>
      <c r="B5" s="102"/>
      <c r="C5" s="188" t="s">
        <v>119</v>
      </c>
      <c r="D5" s="386" t="s">
        <v>453</v>
      </c>
      <c r="E5" s="190">
        <v>3750</v>
      </c>
      <c r="F5" s="19"/>
      <c r="G5" s="105"/>
      <c r="H5" s="6"/>
      <c r="I5" s="412"/>
      <c r="J5" s="202" t="s">
        <v>254</v>
      </c>
      <c r="K5" s="108"/>
      <c r="L5" s="190">
        <v>750</v>
      </c>
      <c r="M5" s="6"/>
      <c r="N5" s="109"/>
      <c r="O5" s="107"/>
      <c r="P5" s="108"/>
      <c r="Q5" s="221"/>
      <c r="R5" s="222"/>
      <c r="S5" s="109"/>
      <c r="T5" s="202" t="s">
        <v>138</v>
      </c>
      <c r="U5" s="108"/>
      <c r="V5" s="190">
        <v>650</v>
      </c>
      <c r="W5" s="6"/>
      <c r="X5" s="413"/>
      <c r="Y5" s="129"/>
      <c r="Z5" s="414"/>
      <c r="AA5" s="415"/>
    </row>
    <row r="6" spans="1:27" s="100" customFormat="1" ht="14.1" customHeight="1" x14ac:dyDescent="0.15">
      <c r="A6" s="113"/>
      <c r="B6" s="114"/>
      <c r="C6" s="191" t="s">
        <v>120</v>
      </c>
      <c r="D6" s="387" t="s">
        <v>453</v>
      </c>
      <c r="E6" s="193">
        <v>1000</v>
      </c>
      <c r="F6" s="20"/>
      <c r="G6" s="117"/>
      <c r="H6" s="7"/>
      <c r="I6" s="416"/>
      <c r="J6" s="235" t="s">
        <v>136</v>
      </c>
      <c r="K6" s="111"/>
      <c r="L6" s="193">
        <v>450</v>
      </c>
      <c r="M6" s="7"/>
      <c r="N6" s="119"/>
      <c r="O6" s="110"/>
      <c r="P6" s="111"/>
      <c r="Q6" s="223"/>
      <c r="R6" s="224"/>
      <c r="S6" s="119"/>
      <c r="T6" s="110"/>
      <c r="U6" s="111"/>
      <c r="V6" s="223"/>
      <c r="W6" s="224"/>
      <c r="X6" s="417"/>
      <c r="Y6" s="129"/>
      <c r="Z6" s="414"/>
      <c r="AA6" s="415"/>
    </row>
    <row r="7" spans="1:27" s="100" customFormat="1" ht="14.1" customHeight="1" x14ac:dyDescent="0.15">
      <c r="A7" s="113"/>
      <c r="B7" s="114"/>
      <c r="C7" s="191" t="s">
        <v>121</v>
      </c>
      <c r="D7" s="387" t="s">
        <v>453</v>
      </c>
      <c r="E7" s="193">
        <v>1400</v>
      </c>
      <c r="F7" s="20"/>
      <c r="G7" s="117"/>
      <c r="H7" s="7"/>
      <c r="I7" s="416"/>
      <c r="J7" s="197" t="s">
        <v>137</v>
      </c>
      <c r="K7" s="111"/>
      <c r="L7" s="193">
        <v>450</v>
      </c>
      <c r="M7" s="7"/>
      <c r="N7" s="119"/>
      <c r="O7" s="110"/>
      <c r="P7" s="111"/>
      <c r="Q7" s="223"/>
      <c r="R7" s="224"/>
      <c r="S7" s="119"/>
      <c r="T7" s="110"/>
      <c r="U7" s="111"/>
      <c r="V7" s="223"/>
      <c r="W7" s="224"/>
      <c r="X7" s="417"/>
      <c r="Y7" s="129"/>
      <c r="Z7" s="414"/>
      <c r="AA7" s="415"/>
    </row>
    <row r="8" spans="1:27" s="100" customFormat="1" ht="14.1" customHeight="1" x14ac:dyDescent="0.15">
      <c r="A8" s="113"/>
      <c r="B8" s="114"/>
      <c r="C8" s="191" t="s">
        <v>241</v>
      </c>
      <c r="D8" s="192" t="s">
        <v>483</v>
      </c>
      <c r="E8" s="193">
        <v>1600</v>
      </c>
      <c r="F8" s="20"/>
      <c r="G8" s="117"/>
      <c r="H8" s="7"/>
      <c r="I8" s="416"/>
      <c r="J8" s="152"/>
      <c r="K8" s="111"/>
      <c r="L8" s="112"/>
      <c r="M8" s="7"/>
      <c r="N8" s="119"/>
      <c r="O8" s="110"/>
      <c r="P8" s="111"/>
      <c r="Q8" s="223"/>
      <c r="R8" s="224"/>
      <c r="S8" s="119"/>
      <c r="T8" s="110"/>
      <c r="U8" s="111"/>
      <c r="V8" s="223"/>
      <c r="W8" s="224"/>
      <c r="X8" s="417"/>
      <c r="Y8" s="129"/>
      <c r="Z8" s="414"/>
      <c r="AA8" s="415"/>
    </row>
    <row r="9" spans="1:27" s="100" customFormat="1" ht="14.1" customHeight="1" x14ac:dyDescent="0.15">
      <c r="A9" s="113"/>
      <c r="B9" s="114"/>
      <c r="C9" s="191" t="s">
        <v>122</v>
      </c>
      <c r="D9" s="387" t="s">
        <v>453</v>
      </c>
      <c r="E9" s="193">
        <v>1150</v>
      </c>
      <c r="F9" s="20"/>
      <c r="G9" s="117"/>
      <c r="H9" s="7"/>
      <c r="I9" s="416"/>
      <c r="J9" s="110"/>
      <c r="K9" s="111"/>
      <c r="L9" s="112"/>
      <c r="M9" s="7"/>
      <c r="N9" s="119"/>
      <c r="O9" s="110"/>
      <c r="P9" s="111"/>
      <c r="Q9" s="223"/>
      <c r="R9" s="224"/>
      <c r="S9" s="119"/>
      <c r="T9" s="110"/>
      <c r="U9" s="111"/>
      <c r="V9" s="112"/>
      <c r="W9" s="224"/>
      <c r="X9" s="417"/>
      <c r="Y9" s="129"/>
      <c r="Z9" s="414"/>
      <c r="AA9" s="415"/>
    </row>
    <row r="10" spans="1:27" s="100" customFormat="1" ht="14.1" customHeight="1" x14ac:dyDescent="0.15">
      <c r="A10" s="113"/>
      <c r="B10" s="114"/>
      <c r="C10" s="191" t="s">
        <v>275</v>
      </c>
      <c r="D10" s="387" t="s">
        <v>453</v>
      </c>
      <c r="E10" s="193">
        <v>1100</v>
      </c>
      <c r="F10" s="20"/>
      <c r="G10" s="117"/>
      <c r="H10" s="7"/>
      <c r="I10" s="416"/>
      <c r="J10" s="110"/>
      <c r="K10" s="111"/>
      <c r="L10" s="112"/>
      <c r="M10" s="7"/>
      <c r="N10" s="119"/>
      <c r="O10" s="110"/>
      <c r="P10" s="111"/>
      <c r="Q10" s="223"/>
      <c r="R10" s="224"/>
      <c r="S10" s="119"/>
      <c r="T10" s="110"/>
      <c r="U10" s="111"/>
      <c r="V10" s="223"/>
      <c r="W10" s="224"/>
      <c r="X10" s="417"/>
      <c r="Y10" s="129"/>
      <c r="Z10" s="414"/>
      <c r="AA10" s="415"/>
    </row>
    <row r="11" spans="1:27" s="100" customFormat="1" ht="14.1" customHeight="1" x14ac:dyDescent="0.15">
      <c r="A11" s="113"/>
      <c r="B11" s="114"/>
      <c r="C11" s="191" t="s">
        <v>123</v>
      </c>
      <c r="D11" s="387" t="s">
        <v>453</v>
      </c>
      <c r="E11" s="193">
        <v>1050</v>
      </c>
      <c r="F11" s="20"/>
      <c r="G11" s="117"/>
      <c r="H11" s="7"/>
      <c r="I11" s="416"/>
      <c r="J11" s="110"/>
      <c r="K11" s="111"/>
      <c r="L11" s="112"/>
      <c r="M11" s="7"/>
      <c r="N11" s="119"/>
      <c r="O11" s="110"/>
      <c r="P11" s="111"/>
      <c r="Q11" s="223"/>
      <c r="R11" s="224"/>
      <c r="S11" s="119"/>
      <c r="T11" s="110"/>
      <c r="U11" s="111"/>
      <c r="V11" s="223"/>
      <c r="W11" s="224"/>
      <c r="X11" s="418"/>
      <c r="Y11" s="419"/>
      <c r="Z11" s="414"/>
      <c r="AA11" s="415"/>
    </row>
    <row r="12" spans="1:27" s="100" customFormat="1" ht="14.1" customHeight="1" x14ac:dyDescent="0.15">
      <c r="A12" s="113"/>
      <c r="B12" s="114"/>
      <c r="C12" s="191" t="s">
        <v>124</v>
      </c>
      <c r="D12" s="387" t="s">
        <v>453</v>
      </c>
      <c r="E12" s="193">
        <v>1250</v>
      </c>
      <c r="F12" s="20"/>
      <c r="G12" s="117"/>
      <c r="H12" s="7"/>
      <c r="I12" s="416"/>
      <c r="J12" s="110"/>
      <c r="K12" s="111"/>
      <c r="L12" s="112"/>
      <c r="M12" s="7"/>
      <c r="N12" s="119"/>
      <c r="O12" s="110"/>
      <c r="P12" s="111"/>
      <c r="Q12" s="223"/>
      <c r="R12" s="224"/>
      <c r="S12" s="119"/>
      <c r="T12" s="110"/>
      <c r="U12" s="111"/>
      <c r="V12" s="223"/>
      <c r="W12" s="224"/>
      <c r="X12" s="413"/>
      <c r="Y12" s="129"/>
      <c r="Z12" s="414"/>
      <c r="AA12" s="415"/>
    </row>
    <row r="13" spans="1:27" s="100" customFormat="1" ht="14.1" customHeight="1" x14ac:dyDescent="0.15">
      <c r="A13" s="137"/>
      <c r="B13" s="159"/>
      <c r="C13" s="160"/>
      <c r="D13" s="143"/>
      <c r="E13" s="134"/>
      <c r="F13" s="27"/>
      <c r="G13" s="141"/>
      <c r="H13" s="16"/>
      <c r="I13" s="420"/>
      <c r="J13" s="133"/>
      <c r="K13" s="143"/>
      <c r="L13" s="134"/>
      <c r="M13" s="16"/>
      <c r="N13" s="144"/>
      <c r="O13" s="133"/>
      <c r="P13" s="143"/>
      <c r="Q13" s="370"/>
      <c r="R13" s="284"/>
      <c r="S13" s="144"/>
      <c r="T13" s="133"/>
      <c r="U13" s="143"/>
      <c r="V13" s="370"/>
      <c r="W13" s="284"/>
      <c r="X13" s="417"/>
      <c r="Y13" s="129"/>
      <c r="Z13" s="414"/>
      <c r="AA13" s="415"/>
    </row>
    <row r="14" spans="1:27" s="220" customFormat="1" ht="14.1" customHeight="1" x14ac:dyDescent="0.15">
      <c r="A14" s="162"/>
      <c r="B14" s="163"/>
      <c r="C14" s="205" t="str">
        <f>CONCATENATE(FIXED(COUNTA(C5:C12),0,0),"　店")</f>
        <v>8　店</v>
      </c>
      <c r="D14" s="165"/>
      <c r="E14" s="206">
        <f>SUM(E5:E13)</f>
        <v>12300</v>
      </c>
      <c r="F14" s="8">
        <f>SUM(F5:F13)</f>
        <v>0</v>
      </c>
      <c r="G14" s="302"/>
      <c r="H14" s="18"/>
      <c r="I14" s="302"/>
      <c r="J14" s="205" t="str">
        <f>CONCATENATE(FIXED(COUNTA(J5:J13),0,0),"　店")</f>
        <v>3　店</v>
      </c>
      <c r="K14" s="165"/>
      <c r="L14" s="206">
        <f>SUM(L5:L13)</f>
        <v>1650</v>
      </c>
      <c r="M14" s="9">
        <f>SUM(M5:M13)</f>
        <v>0</v>
      </c>
      <c r="N14" s="170"/>
      <c r="O14" s="164"/>
      <c r="P14" s="165"/>
      <c r="Q14" s="166"/>
      <c r="R14" s="9">
        <f>SUM(R5:R13)</f>
        <v>0</v>
      </c>
      <c r="S14" s="170"/>
      <c r="T14" s="205" t="str">
        <f>CONCATENATE(FIXED(COUNTA(T5:T13),0,0),"　店")</f>
        <v>1　店</v>
      </c>
      <c r="U14" s="165"/>
      <c r="V14" s="206">
        <f>SUM(V5:V13)</f>
        <v>650</v>
      </c>
      <c r="W14" s="9">
        <f>SUM(W5:W13)</f>
        <v>0</v>
      </c>
      <c r="X14" s="421"/>
      <c r="Y14" s="421"/>
      <c r="Z14" s="422"/>
      <c r="AA14" s="423"/>
    </row>
    <row r="15" spans="1:27" ht="24" customHeight="1" x14ac:dyDescent="0.15">
      <c r="C15" s="183" t="s">
        <v>416</v>
      </c>
      <c r="D15" s="93"/>
      <c r="E15" s="93"/>
      <c r="F15" s="93"/>
      <c r="G15" s="94"/>
      <c r="H15" s="95"/>
      <c r="J15" s="96"/>
      <c r="K15" s="184" t="s">
        <v>3</v>
      </c>
      <c r="L15" s="777">
        <f>E36+G36+L36+Q36+V36</f>
        <v>28150</v>
      </c>
      <c r="M15" s="777"/>
      <c r="N15" s="96"/>
      <c r="O15" s="185" t="s">
        <v>0</v>
      </c>
    </row>
    <row r="16" spans="1:27" s="100" customFormat="1" ht="14.1" customHeight="1" x14ac:dyDescent="0.15">
      <c r="A16" s="186" t="s">
        <v>2</v>
      </c>
      <c r="B16" s="749" t="s">
        <v>1</v>
      </c>
      <c r="C16" s="750"/>
      <c r="D16" s="750"/>
      <c r="E16" s="750"/>
      <c r="F16" s="187" t="s">
        <v>345</v>
      </c>
      <c r="G16" s="98"/>
      <c r="H16" s="99"/>
      <c r="I16" s="778" t="s">
        <v>4</v>
      </c>
      <c r="J16" s="778"/>
      <c r="K16" s="778"/>
      <c r="L16" s="778"/>
      <c r="M16" s="187" t="s">
        <v>345</v>
      </c>
      <c r="N16" s="785" t="s">
        <v>5</v>
      </c>
      <c r="O16" s="778"/>
      <c r="P16" s="778"/>
      <c r="Q16" s="778"/>
      <c r="R16" s="187" t="s">
        <v>345</v>
      </c>
      <c r="S16" s="785" t="s">
        <v>6</v>
      </c>
      <c r="T16" s="778"/>
      <c r="U16" s="778"/>
      <c r="V16" s="778"/>
      <c r="W16" s="187" t="s">
        <v>345</v>
      </c>
      <c r="X16" s="775"/>
      <c r="Y16" s="775"/>
      <c r="Z16" s="775"/>
      <c r="AA16" s="776"/>
    </row>
    <row r="17" spans="1:27" s="100" customFormat="1" ht="13.5" customHeight="1" x14ac:dyDescent="0.15">
      <c r="A17" s="101"/>
      <c r="B17" s="102"/>
      <c r="C17" s="188" t="s">
        <v>291</v>
      </c>
      <c r="D17" s="386" t="s">
        <v>453</v>
      </c>
      <c r="E17" s="190">
        <v>2500</v>
      </c>
      <c r="F17" s="19"/>
      <c r="G17" s="105"/>
      <c r="H17" s="6"/>
      <c r="I17" s="412"/>
      <c r="J17" s="202" t="s">
        <v>160</v>
      </c>
      <c r="K17" s="108"/>
      <c r="L17" s="190">
        <v>1200</v>
      </c>
      <c r="M17" s="6"/>
      <c r="N17" s="109"/>
      <c r="O17" s="107"/>
      <c r="P17" s="108"/>
      <c r="Q17" s="221"/>
      <c r="R17" s="222"/>
      <c r="S17" s="109"/>
      <c r="T17" s="202" t="s">
        <v>163</v>
      </c>
      <c r="U17" s="108"/>
      <c r="V17" s="190">
        <v>500</v>
      </c>
      <c r="W17" s="6"/>
      <c r="X17" s="424"/>
      <c r="Y17" s="425"/>
      <c r="Z17" s="425"/>
      <c r="AA17" s="426"/>
    </row>
    <row r="18" spans="1:27" s="100" customFormat="1" ht="13.5" customHeight="1" x14ac:dyDescent="0.15">
      <c r="A18" s="929" t="s">
        <v>400</v>
      </c>
      <c r="B18" s="209"/>
      <c r="C18" s="191" t="s">
        <v>292</v>
      </c>
      <c r="D18" s="387" t="s">
        <v>453</v>
      </c>
      <c r="E18" s="193">
        <v>2100</v>
      </c>
      <c r="F18" s="20"/>
      <c r="G18" s="117"/>
      <c r="H18" s="7"/>
      <c r="I18" s="416"/>
      <c r="J18" s="197" t="s">
        <v>161</v>
      </c>
      <c r="K18" s="111"/>
      <c r="L18" s="193">
        <v>750</v>
      </c>
      <c r="M18" s="7"/>
      <c r="N18" s="119"/>
      <c r="O18" s="110"/>
      <c r="P18" s="111"/>
      <c r="Q18" s="223"/>
      <c r="R18" s="224"/>
      <c r="S18" s="119"/>
      <c r="T18" s="197" t="s">
        <v>160</v>
      </c>
      <c r="U18" s="111"/>
      <c r="V18" s="193">
        <v>650</v>
      </c>
      <c r="W18" s="7"/>
      <c r="X18" s="378"/>
      <c r="Y18" s="313"/>
      <c r="Z18" s="313"/>
      <c r="AA18" s="314"/>
    </row>
    <row r="19" spans="1:27" s="100" customFormat="1" x14ac:dyDescent="0.15">
      <c r="A19" s="930"/>
      <c r="B19" s="209"/>
      <c r="C19" s="191" t="s">
        <v>293</v>
      </c>
      <c r="D19" s="387" t="s">
        <v>453</v>
      </c>
      <c r="E19" s="193">
        <v>1200</v>
      </c>
      <c r="F19" s="20"/>
      <c r="G19" s="117"/>
      <c r="H19" s="7"/>
      <c r="I19" s="416"/>
      <c r="J19" s="197" t="s">
        <v>162</v>
      </c>
      <c r="K19" s="111"/>
      <c r="L19" s="193">
        <v>200</v>
      </c>
      <c r="M19" s="7"/>
      <c r="N19" s="119"/>
      <c r="O19" s="123"/>
      <c r="P19" s="111"/>
      <c r="Q19" s="223"/>
      <c r="R19" s="224"/>
      <c r="S19" s="119"/>
      <c r="T19" s="197" t="s">
        <v>161</v>
      </c>
      <c r="U19" s="111"/>
      <c r="V19" s="193">
        <v>600</v>
      </c>
      <c r="W19" s="7"/>
      <c r="X19" s="378"/>
      <c r="Y19" s="313"/>
      <c r="Z19" s="313"/>
      <c r="AA19" s="314"/>
    </row>
    <row r="20" spans="1:27" s="100" customFormat="1" x14ac:dyDescent="0.15">
      <c r="A20" s="731"/>
      <c r="B20" s="114"/>
      <c r="C20" s="191" t="s">
        <v>294</v>
      </c>
      <c r="D20" s="387" t="s">
        <v>374</v>
      </c>
      <c r="E20" s="193">
        <v>1100</v>
      </c>
      <c r="F20" s="20"/>
      <c r="G20" s="117"/>
      <c r="H20" s="7"/>
      <c r="I20" s="416"/>
      <c r="J20" s="110"/>
      <c r="K20" s="111"/>
      <c r="L20" s="223"/>
      <c r="M20" s="224"/>
      <c r="N20" s="119"/>
      <c r="O20" s="126"/>
      <c r="P20" s="111"/>
      <c r="Q20" s="223"/>
      <c r="R20" s="224"/>
      <c r="S20" s="119"/>
      <c r="T20" s="110"/>
      <c r="U20" s="111"/>
      <c r="V20" s="223"/>
      <c r="W20" s="224"/>
      <c r="X20" s="271"/>
      <c r="Y20" s="129"/>
      <c r="Z20" s="414"/>
      <c r="AA20" s="415"/>
    </row>
    <row r="21" spans="1:27" s="100" customFormat="1" x14ac:dyDescent="0.15">
      <c r="A21" s="113"/>
      <c r="B21" s="114"/>
      <c r="C21" s="191" t="s">
        <v>295</v>
      </c>
      <c r="D21" s="387" t="s">
        <v>374</v>
      </c>
      <c r="E21" s="193">
        <v>1100</v>
      </c>
      <c r="F21" s="20"/>
      <c r="G21" s="117"/>
      <c r="H21" s="7"/>
      <c r="I21" s="416"/>
      <c r="J21" s="110"/>
      <c r="K21" s="111"/>
      <c r="L21" s="223"/>
      <c r="M21" s="224"/>
      <c r="N21" s="119"/>
      <c r="O21" s="110"/>
      <c r="P21" s="111"/>
      <c r="Q21" s="223"/>
      <c r="R21" s="224"/>
      <c r="S21" s="119"/>
      <c r="T21" s="110"/>
      <c r="U21" s="111"/>
      <c r="V21" s="223"/>
      <c r="W21" s="224"/>
      <c r="X21" s="271"/>
      <c r="Y21" s="129"/>
      <c r="Z21" s="414"/>
      <c r="AA21" s="415"/>
    </row>
    <row r="22" spans="1:27" s="100" customFormat="1" x14ac:dyDescent="0.15">
      <c r="A22" s="113"/>
      <c r="B22" s="114"/>
      <c r="C22" s="191" t="s">
        <v>296</v>
      </c>
      <c r="D22" s="387" t="s">
        <v>453</v>
      </c>
      <c r="E22" s="193">
        <v>1150</v>
      </c>
      <c r="F22" s="20"/>
      <c r="G22" s="117"/>
      <c r="H22" s="7"/>
      <c r="I22" s="416"/>
      <c r="J22" s="110"/>
      <c r="K22" s="111"/>
      <c r="L22" s="223"/>
      <c r="M22" s="224"/>
      <c r="N22" s="119"/>
      <c r="O22" s="110"/>
      <c r="P22" s="111"/>
      <c r="Q22" s="223"/>
      <c r="R22" s="224"/>
      <c r="S22" s="119"/>
      <c r="T22" s="110"/>
      <c r="U22" s="111"/>
      <c r="V22" s="223"/>
      <c r="W22" s="224"/>
      <c r="X22" s="271"/>
      <c r="Y22" s="129"/>
      <c r="Z22" s="414"/>
      <c r="AA22" s="415"/>
    </row>
    <row r="23" spans="1:27" s="100" customFormat="1" x14ac:dyDescent="0.15">
      <c r="A23" s="113"/>
      <c r="B23" s="114"/>
      <c r="C23" s="191" t="s">
        <v>297</v>
      </c>
      <c r="D23" s="387" t="s">
        <v>453</v>
      </c>
      <c r="E23" s="193">
        <v>1550</v>
      </c>
      <c r="F23" s="20"/>
      <c r="G23" s="117"/>
      <c r="H23" s="7"/>
      <c r="I23" s="416"/>
      <c r="J23" s="110"/>
      <c r="K23" s="111"/>
      <c r="L23" s="112"/>
      <c r="M23" s="224"/>
      <c r="N23" s="119"/>
      <c r="O23" s="110"/>
      <c r="P23" s="111"/>
      <c r="Q23" s="223"/>
      <c r="R23" s="224"/>
      <c r="S23" s="119"/>
      <c r="T23" s="110"/>
      <c r="U23" s="111"/>
      <c r="V23" s="223"/>
      <c r="W23" s="224"/>
      <c r="X23" s="271"/>
      <c r="Y23" s="129"/>
      <c r="Z23" s="414"/>
      <c r="AA23" s="415"/>
    </row>
    <row r="24" spans="1:27" s="100" customFormat="1" x14ac:dyDescent="0.15">
      <c r="A24" s="437" t="s">
        <v>298</v>
      </c>
      <c r="B24" s="237" t="s">
        <v>299</v>
      </c>
      <c r="C24" s="191" t="s">
        <v>300</v>
      </c>
      <c r="D24" s="387" t="s">
        <v>453</v>
      </c>
      <c r="E24" s="193">
        <v>1600</v>
      </c>
      <c r="F24" s="20"/>
      <c r="G24" s="117"/>
      <c r="H24" s="7"/>
      <c r="I24" s="416"/>
      <c r="J24" s="110"/>
      <c r="K24" s="111"/>
      <c r="L24" s="112"/>
      <c r="M24" s="224"/>
      <c r="N24" s="119"/>
      <c r="O24" s="110"/>
      <c r="P24" s="111"/>
      <c r="Q24" s="223"/>
      <c r="R24" s="224"/>
      <c r="S24" s="119"/>
      <c r="T24" s="110"/>
      <c r="U24" s="111"/>
      <c r="V24" s="223"/>
      <c r="W24" s="224"/>
      <c r="X24" s="932" t="s">
        <v>375</v>
      </c>
      <c r="Y24" s="806"/>
      <c r="Z24" s="806"/>
      <c r="AA24" s="807"/>
    </row>
    <row r="25" spans="1:27" s="100" customFormat="1" ht="13.5" customHeight="1" x14ac:dyDescent="0.15">
      <c r="A25" s="113"/>
      <c r="B25" s="114"/>
      <c r="C25" s="191" t="s">
        <v>301</v>
      </c>
      <c r="D25" s="387" t="s">
        <v>453</v>
      </c>
      <c r="E25" s="193">
        <v>3150</v>
      </c>
      <c r="F25" s="20"/>
      <c r="G25" s="117"/>
      <c r="H25" s="7"/>
      <c r="I25" s="416"/>
      <c r="J25" s="110"/>
      <c r="K25" s="111"/>
      <c r="L25" s="223"/>
      <c r="M25" s="224"/>
      <c r="N25" s="119"/>
      <c r="O25" s="110"/>
      <c r="P25" s="111"/>
      <c r="Q25" s="223"/>
      <c r="R25" s="224"/>
      <c r="S25" s="119"/>
      <c r="T25" s="110"/>
      <c r="U25" s="111"/>
      <c r="V25" s="223"/>
      <c r="W25" s="224"/>
      <c r="X25" s="427"/>
      <c r="Y25" s="428"/>
      <c r="Z25" s="428"/>
      <c r="AA25" s="429"/>
    </row>
    <row r="26" spans="1:27" s="100" customFormat="1" x14ac:dyDescent="0.15">
      <c r="A26" s="113"/>
      <c r="B26" s="114"/>
      <c r="C26" s="191" t="s">
        <v>302</v>
      </c>
      <c r="D26" s="387" t="s">
        <v>453</v>
      </c>
      <c r="E26" s="193">
        <v>950</v>
      </c>
      <c r="F26" s="20"/>
      <c r="G26" s="117"/>
      <c r="H26" s="7"/>
      <c r="I26" s="416"/>
      <c r="J26" s="110"/>
      <c r="K26" s="111"/>
      <c r="L26" s="112"/>
      <c r="M26" s="224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312"/>
      <c r="Y26" s="313"/>
      <c r="Z26" s="313"/>
      <c r="AA26" s="314"/>
    </row>
    <row r="27" spans="1:27" s="100" customFormat="1" x14ac:dyDescent="0.15">
      <c r="A27" s="430"/>
      <c r="B27" s="114"/>
      <c r="C27" s="191" t="s">
        <v>303</v>
      </c>
      <c r="D27" s="387" t="s">
        <v>453</v>
      </c>
      <c r="E27" s="193">
        <v>1450</v>
      </c>
      <c r="F27" s="20"/>
      <c r="G27" s="117"/>
      <c r="H27" s="7"/>
      <c r="I27" s="416"/>
      <c r="J27" s="110"/>
      <c r="K27" s="111"/>
      <c r="L27" s="223"/>
      <c r="M27" s="224"/>
      <c r="N27" s="119"/>
      <c r="O27" s="110"/>
      <c r="P27" s="111"/>
      <c r="Q27" s="223"/>
      <c r="R27" s="224"/>
      <c r="S27" s="119"/>
      <c r="T27" s="110"/>
      <c r="U27" s="111"/>
      <c r="V27" s="223"/>
      <c r="W27" s="224"/>
      <c r="X27" s="271"/>
      <c r="Y27" s="129"/>
      <c r="Z27" s="414"/>
      <c r="AA27" s="415"/>
    </row>
    <row r="28" spans="1:27" s="100" customFormat="1" x14ac:dyDescent="0.15">
      <c r="A28" s="113"/>
      <c r="B28" s="114"/>
      <c r="C28" s="191" t="s">
        <v>304</v>
      </c>
      <c r="D28" s="387" t="s">
        <v>453</v>
      </c>
      <c r="E28" s="193">
        <v>1100</v>
      </c>
      <c r="F28" s="20"/>
      <c r="G28" s="117"/>
      <c r="H28" s="7"/>
      <c r="I28" s="416"/>
      <c r="J28" s="110"/>
      <c r="K28" s="111"/>
      <c r="L28" s="223"/>
      <c r="M28" s="224"/>
      <c r="N28" s="119"/>
      <c r="O28" s="110"/>
      <c r="P28" s="111"/>
      <c r="Q28" s="223"/>
      <c r="R28" s="224"/>
      <c r="S28" s="119"/>
      <c r="T28" s="110"/>
      <c r="U28" s="111"/>
      <c r="V28" s="223"/>
      <c r="W28" s="224"/>
      <c r="X28" s="271"/>
      <c r="Y28" s="129"/>
      <c r="Z28" s="414"/>
      <c r="AA28" s="415"/>
    </row>
    <row r="29" spans="1:27" s="100" customFormat="1" x14ac:dyDescent="0.15">
      <c r="A29" s="113"/>
      <c r="B29" s="114"/>
      <c r="C29" s="197" t="s">
        <v>305</v>
      </c>
      <c r="D29" s="192" t="s">
        <v>373</v>
      </c>
      <c r="E29" s="193">
        <v>850</v>
      </c>
      <c r="F29" s="20"/>
      <c r="G29" s="117"/>
      <c r="H29" s="7"/>
      <c r="I29" s="416"/>
      <c r="J29" s="110"/>
      <c r="K29" s="111"/>
      <c r="L29" s="223"/>
      <c r="M29" s="224"/>
      <c r="N29" s="119"/>
      <c r="O29" s="110"/>
      <c r="P29" s="111"/>
      <c r="Q29" s="223"/>
      <c r="R29" s="224"/>
      <c r="S29" s="119"/>
      <c r="T29" s="110"/>
      <c r="U29" s="111"/>
      <c r="V29" s="223"/>
      <c r="W29" s="224"/>
      <c r="X29" s="271"/>
      <c r="Y29" s="129"/>
      <c r="Z29" s="414"/>
      <c r="AA29" s="415"/>
    </row>
    <row r="30" spans="1:27" s="100" customFormat="1" x14ac:dyDescent="0.15">
      <c r="A30" s="113"/>
      <c r="B30" s="114"/>
      <c r="C30" s="197" t="s">
        <v>450</v>
      </c>
      <c r="D30" s="387" t="s">
        <v>453</v>
      </c>
      <c r="E30" s="193">
        <v>2850</v>
      </c>
      <c r="F30" s="20"/>
      <c r="G30" s="117"/>
      <c r="H30" s="7"/>
      <c r="I30" s="416"/>
      <c r="J30" s="110"/>
      <c r="K30" s="111"/>
      <c r="L30" s="223"/>
      <c r="M30" s="224"/>
      <c r="N30" s="119"/>
      <c r="O30" s="123"/>
      <c r="P30" s="111"/>
      <c r="Q30" s="223"/>
      <c r="R30" s="224"/>
      <c r="S30" s="119"/>
      <c r="T30" s="110"/>
      <c r="U30" s="111"/>
      <c r="V30" s="223"/>
      <c r="W30" s="224"/>
      <c r="X30" s="271"/>
      <c r="Y30" s="129"/>
      <c r="Z30" s="414"/>
      <c r="AA30" s="415"/>
    </row>
    <row r="31" spans="1:27" s="100" customFormat="1" x14ac:dyDescent="0.15">
      <c r="A31" s="113"/>
      <c r="B31" s="114"/>
      <c r="C31" s="197" t="s">
        <v>449</v>
      </c>
      <c r="D31" s="387" t="s">
        <v>453</v>
      </c>
      <c r="E31" s="193">
        <v>1600</v>
      </c>
      <c r="F31" s="20"/>
      <c r="G31" s="117"/>
      <c r="H31" s="7"/>
      <c r="I31" s="416"/>
      <c r="J31" s="110"/>
      <c r="K31" s="111"/>
      <c r="L31" s="223"/>
      <c r="M31" s="224"/>
      <c r="N31" s="119"/>
      <c r="O31" s="123"/>
      <c r="P31" s="111"/>
      <c r="Q31" s="223"/>
      <c r="R31" s="224"/>
      <c r="S31" s="119"/>
      <c r="T31" s="110"/>
      <c r="U31" s="111"/>
      <c r="V31" s="223"/>
      <c r="W31" s="224"/>
      <c r="X31" s="271"/>
      <c r="Y31" s="129"/>
      <c r="Z31" s="414"/>
      <c r="AA31" s="415"/>
    </row>
    <row r="32" spans="1:27" s="100" customFormat="1" x14ac:dyDescent="0.15">
      <c r="A32" s="113"/>
      <c r="B32" s="114"/>
      <c r="C32" s="197" t="s">
        <v>451</v>
      </c>
      <c r="D32" s="204" t="s">
        <v>452</v>
      </c>
      <c r="E32" s="193" t="s">
        <v>451</v>
      </c>
      <c r="F32" s="20"/>
      <c r="G32" s="117"/>
      <c r="H32" s="7"/>
      <c r="I32" s="416"/>
      <c r="J32" s="110"/>
      <c r="K32" s="111"/>
      <c r="L32" s="223"/>
      <c r="M32" s="224"/>
      <c r="N32" s="119"/>
      <c r="O32" s="123"/>
      <c r="P32" s="111"/>
      <c r="Q32" s="223"/>
      <c r="R32" s="224"/>
      <c r="S32" s="119"/>
      <c r="T32" s="110"/>
      <c r="U32" s="111"/>
      <c r="V32" s="223"/>
      <c r="W32" s="224"/>
      <c r="X32" s="271"/>
      <c r="Y32" s="129"/>
      <c r="Z32" s="414"/>
      <c r="AA32" s="415"/>
    </row>
    <row r="33" spans="1:27" s="100" customFormat="1" x14ac:dyDescent="0.15">
      <c r="A33" s="113"/>
      <c r="B33" s="114"/>
      <c r="C33" s="110"/>
      <c r="D33" s="111"/>
      <c r="E33" s="112"/>
      <c r="F33" s="20"/>
      <c r="G33" s="117"/>
      <c r="H33" s="7"/>
      <c r="I33" s="416"/>
      <c r="J33" s="110"/>
      <c r="K33" s="111"/>
      <c r="L33" s="223"/>
      <c r="M33" s="224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271"/>
      <c r="Y33" s="129"/>
      <c r="Z33" s="414"/>
      <c r="AA33" s="415"/>
    </row>
    <row r="34" spans="1:27" s="100" customFormat="1" x14ac:dyDescent="0.15">
      <c r="A34" s="113"/>
      <c r="B34" s="114"/>
      <c r="C34" s="431"/>
      <c r="D34" s="111"/>
      <c r="E34" s="112"/>
      <c r="F34" s="20"/>
      <c r="G34" s="117"/>
      <c r="H34" s="7"/>
      <c r="I34" s="416"/>
      <c r="J34" s="110"/>
      <c r="K34" s="111"/>
      <c r="L34" s="223"/>
      <c r="M34" s="224"/>
      <c r="N34" s="119"/>
      <c r="O34" s="110"/>
      <c r="P34" s="111"/>
      <c r="Q34" s="223"/>
      <c r="R34" s="224"/>
      <c r="S34" s="119"/>
      <c r="T34" s="110"/>
      <c r="U34" s="111"/>
      <c r="V34" s="223"/>
      <c r="W34" s="224"/>
      <c r="X34" s="271"/>
      <c r="Y34" s="129"/>
      <c r="Z34" s="414"/>
      <c r="AA34" s="415"/>
    </row>
    <row r="35" spans="1:27" s="100" customFormat="1" x14ac:dyDescent="0.15">
      <c r="A35" s="137"/>
      <c r="B35" s="159"/>
      <c r="C35" s="432"/>
      <c r="D35" s="143"/>
      <c r="E35" s="134"/>
      <c r="F35" s="27"/>
      <c r="G35" s="141"/>
      <c r="H35" s="16"/>
      <c r="I35" s="420"/>
      <c r="J35" s="133"/>
      <c r="K35" s="143"/>
      <c r="L35" s="370"/>
      <c r="M35" s="284"/>
      <c r="N35" s="144"/>
      <c r="O35" s="133"/>
      <c r="P35" s="143"/>
      <c r="Q35" s="370"/>
      <c r="R35" s="284"/>
      <c r="S35" s="144"/>
      <c r="T35" s="133"/>
      <c r="U35" s="143"/>
      <c r="V35" s="370"/>
      <c r="W35" s="284"/>
      <c r="X35" s="271"/>
      <c r="Y35" s="433"/>
      <c r="Z35" s="417"/>
      <c r="AA35" s="429"/>
    </row>
    <row r="36" spans="1:27" s="100" customFormat="1" x14ac:dyDescent="0.15">
      <c r="A36" s="162"/>
      <c r="B36" s="163"/>
      <c r="C36" s="205" t="str">
        <f>CONCATENATE(FIXED(COUNTA(C17:C31),0,0),"　店")</f>
        <v>15　店</v>
      </c>
      <c r="D36" s="165"/>
      <c r="E36" s="206">
        <f>SUM(E17:E35)</f>
        <v>24250</v>
      </c>
      <c r="F36" s="8">
        <f>SUM(F17:F35)</f>
        <v>0</v>
      </c>
      <c r="G36" s="302"/>
      <c r="H36" s="18"/>
      <c r="I36" s="302"/>
      <c r="J36" s="205" t="str">
        <f>CONCATENATE(FIXED(COUNTA(J17:J35),0,0),"　店")</f>
        <v>3　店</v>
      </c>
      <c r="K36" s="165"/>
      <c r="L36" s="206">
        <f>SUM(L17:L35)</f>
        <v>2150</v>
      </c>
      <c r="M36" s="9">
        <f>SUM(M17:M35)</f>
        <v>0</v>
      </c>
      <c r="N36" s="170"/>
      <c r="O36" s="164"/>
      <c r="P36" s="165"/>
      <c r="Q36" s="166"/>
      <c r="R36" s="18"/>
      <c r="S36" s="170"/>
      <c r="T36" s="205" t="str">
        <f>CONCATENATE(FIXED(COUNTA(T17:T35),0,0),"　店")</f>
        <v>3　店</v>
      </c>
      <c r="U36" s="165"/>
      <c r="V36" s="206">
        <f>SUM(V17:V35)</f>
        <v>1750</v>
      </c>
      <c r="W36" s="9">
        <f>SUM(W17:W35)</f>
        <v>0</v>
      </c>
      <c r="X36" s="434"/>
      <c r="Y36" s="435"/>
      <c r="Z36" s="435"/>
      <c r="AA36" s="436"/>
    </row>
    <row r="37" spans="1:27" x14ac:dyDescent="0.15">
      <c r="A37" s="67" t="str">
        <f>表紙!$A$34</f>
        <v>令和7年（6月１日以降）</v>
      </c>
      <c r="X37" s="324"/>
      <c r="Y37" s="324"/>
      <c r="Z37" s="805">
        <f>SUM(表紙!A34)</f>
        <v>0</v>
      </c>
      <c r="AA37" s="805"/>
    </row>
  </sheetData>
  <sheetProtection algorithmName="SHA-512" hashValue="E07UQzHMOL4DsJbcTqJm5O6LlsLPjCWXQIOyuyjLElgOSyE7c/eNnSfXulLe0b/rvTO1jM62FNUr2OCTGok46w==" saltValue="j93PV84IEvxaPTdB3MbYEA==" spinCount="100000" sheet="1" objects="1" scenarios="1" formatCells="0"/>
  <mergeCells count="21">
    <mergeCell ref="B1:H2"/>
    <mergeCell ref="N4:Q4"/>
    <mergeCell ref="Y2:AA2"/>
    <mergeCell ref="T1:X1"/>
    <mergeCell ref="K2:Q2"/>
    <mergeCell ref="K1:Q1"/>
    <mergeCell ref="L3:M3"/>
    <mergeCell ref="Z37:AA37"/>
    <mergeCell ref="S16:V16"/>
    <mergeCell ref="I4:L4"/>
    <mergeCell ref="N16:Q16"/>
    <mergeCell ref="T2:W2"/>
    <mergeCell ref="X24:AA24"/>
    <mergeCell ref="A18:A19"/>
    <mergeCell ref="B16:E16"/>
    <mergeCell ref="X4:AA4"/>
    <mergeCell ref="X16:AA16"/>
    <mergeCell ref="S4:V4"/>
    <mergeCell ref="B4:E4"/>
    <mergeCell ref="L15:M15"/>
    <mergeCell ref="I16:L16"/>
  </mergeCells>
  <phoneticPr fontId="2"/>
  <dataValidations count="2">
    <dataValidation type="whole" operator="lessThanOrEqual" allowBlank="1" showInputMessage="1" showErrorMessage="1" sqref="R5:R13 M5:M13 F5:F13 H5:H13 W5:W13 W17:W35 F17:F35 R17:R35 M17:M35 H17:H35" xr:uid="{00000000-0002-0000-0600-000000000000}">
      <formula1>E5</formula1>
    </dataValidation>
    <dataValidation allowBlank="1" showInputMessage="1" sqref="Y1 I1:K2 A1:A2 B1 R1:R2" xr:uid="{00000000-0002-0000-0600-000001000000}"/>
  </dataValidations>
  <printOptions horizontalCentered="1" verticalCentered="1"/>
  <pageMargins left="0.59055118110236227" right="0.39370078740157483" top="0.19685039370078741" bottom="0.31496062992125984" header="0" footer="0.19685039370078741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A36"/>
  <sheetViews>
    <sheetView showZeros="0" view="pageBreakPreview" zoomScaleNormal="100" zoomScaleSheetLayoutView="100" workbookViewId="0">
      <pane ySplit="4" topLeftCell="A5" activePane="bottomLeft" state="frozen"/>
      <selection activeCell="A35" sqref="A35"/>
      <selection pane="bottomLeft" activeCell="A35" sqref="A35"/>
    </sheetView>
  </sheetViews>
  <sheetFormatPr defaultColWidth="9" defaultRowHeight="13.5" x14ac:dyDescent="0.15"/>
  <cols>
    <col min="1" max="1" width="7.625" style="44" customWidth="1"/>
    <col min="2" max="2" width="1.875" style="44" customWidth="1"/>
    <col min="3" max="3" width="9.625" style="174" customWidth="1"/>
    <col min="4" max="4" width="1.875" style="174" customWidth="1"/>
    <col min="5" max="5" width="6.625" style="175" customWidth="1"/>
    <col min="6" max="6" width="7.375" style="44" customWidth="1"/>
    <col min="7" max="7" width="5.625" style="176" customWidth="1"/>
    <col min="8" max="8" width="5.625" style="177" customWidth="1"/>
    <col min="9" max="9" width="0.375" style="44" customWidth="1"/>
    <col min="10" max="10" width="8.875" style="44" customWidth="1"/>
    <col min="11" max="11" width="2.125" style="44" customWidth="1"/>
    <col min="12" max="12" width="6.25" style="44" customWidth="1"/>
    <col min="13" max="13" width="6.25" style="97" customWidth="1"/>
    <col min="14" max="14" width="0.375" style="44" customWidth="1"/>
    <col min="15" max="15" width="8.875" style="44" customWidth="1"/>
    <col min="16" max="16" width="2.125" style="44" customWidth="1"/>
    <col min="17" max="17" width="6.25" style="44" customWidth="1"/>
    <col min="18" max="18" width="6.25" style="97" customWidth="1"/>
    <col min="19" max="19" width="0.375" style="44" customWidth="1"/>
    <col min="20" max="20" width="8.875" style="44" customWidth="1"/>
    <col min="21" max="21" width="2.125" style="44" customWidth="1"/>
    <col min="22" max="22" width="6.25" style="44" customWidth="1"/>
    <col min="23" max="23" width="6.25" style="97" customWidth="1"/>
    <col min="24" max="24" width="8.125" style="44" customWidth="1"/>
    <col min="25" max="25" width="2.125" style="44" customWidth="1"/>
    <col min="26" max="26" width="5.125" style="44" customWidth="1"/>
    <col min="27" max="27" width="6.125" style="44" customWidth="1"/>
    <col min="28" max="16384" width="9" style="44"/>
  </cols>
  <sheetData>
    <row r="1" spans="1:27" ht="30" customHeight="1" x14ac:dyDescent="0.2">
      <c r="A1" s="179" t="s">
        <v>194</v>
      </c>
      <c r="B1" s="769"/>
      <c r="C1" s="769"/>
      <c r="D1" s="769"/>
      <c r="E1" s="769"/>
      <c r="F1" s="769"/>
      <c r="G1" s="769"/>
      <c r="H1" s="770"/>
      <c r="I1" s="180" t="s">
        <v>195</v>
      </c>
      <c r="J1" s="181" t="s">
        <v>195</v>
      </c>
      <c r="K1" s="844"/>
      <c r="L1" s="844"/>
      <c r="M1" s="844"/>
      <c r="N1" s="844"/>
      <c r="O1" s="844"/>
      <c r="P1" s="844"/>
      <c r="Q1" s="844"/>
      <c r="R1" s="180" t="s">
        <v>276</v>
      </c>
      <c r="S1" s="87"/>
      <c r="T1" s="844"/>
      <c r="U1" s="844"/>
      <c r="V1" s="844"/>
      <c r="W1" s="844"/>
      <c r="X1" s="922"/>
      <c r="Y1" s="182" t="s">
        <v>277</v>
      </c>
      <c r="Z1" s="88"/>
      <c r="AA1" s="89"/>
    </row>
    <row r="2" spans="1:27" ht="30" customHeight="1" x14ac:dyDescent="0.2">
      <c r="A2" s="90"/>
      <c r="B2" s="771"/>
      <c r="C2" s="771"/>
      <c r="D2" s="771"/>
      <c r="E2" s="771"/>
      <c r="F2" s="771"/>
      <c r="G2" s="771"/>
      <c r="H2" s="772"/>
      <c r="I2" s="180" t="s">
        <v>196</v>
      </c>
      <c r="J2" s="181" t="s">
        <v>196</v>
      </c>
      <c r="K2" s="844"/>
      <c r="L2" s="844"/>
      <c r="M2" s="844"/>
      <c r="N2" s="844"/>
      <c r="O2" s="844"/>
      <c r="P2" s="844"/>
      <c r="Q2" s="844"/>
      <c r="R2" s="180" t="s">
        <v>197</v>
      </c>
      <c r="S2" s="91"/>
      <c r="T2" s="764">
        <f>F35+H35+M35+R35+W35</f>
        <v>0</v>
      </c>
      <c r="U2" s="764"/>
      <c r="V2" s="764"/>
      <c r="W2" s="764"/>
      <c r="X2" s="60" t="s">
        <v>0</v>
      </c>
      <c r="Y2" s="765"/>
      <c r="Z2" s="766"/>
      <c r="AA2" s="767"/>
    </row>
    <row r="3" spans="1:27" ht="24" customHeight="1" x14ac:dyDescent="0.15">
      <c r="C3" s="183" t="s">
        <v>418</v>
      </c>
      <c r="D3" s="93"/>
      <c r="E3" s="93"/>
      <c r="F3" s="93"/>
      <c r="G3" s="94"/>
      <c r="H3" s="95"/>
      <c r="J3" s="96"/>
      <c r="K3" s="184" t="s">
        <v>3</v>
      </c>
      <c r="L3" s="777">
        <f>E35+G35+L35+Q35+V35</f>
        <v>57450</v>
      </c>
      <c r="M3" s="777"/>
      <c r="N3" s="96"/>
      <c r="O3" s="185" t="s">
        <v>0</v>
      </c>
    </row>
    <row r="4" spans="1:27" s="100" customFormat="1" ht="14.1" customHeight="1" x14ac:dyDescent="0.15">
      <c r="A4" s="186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78" t="s">
        <v>4</v>
      </c>
      <c r="J4" s="778"/>
      <c r="K4" s="778"/>
      <c r="L4" s="778"/>
      <c r="M4" s="187" t="s">
        <v>345</v>
      </c>
      <c r="N4" s="785" t="s">
        <v>5</v>
      </c>
      <c r="O4" s="778"/>
      <c r="P4" s="778"/>
      <c r="Q4" s="778"/>
      <c r="R4" s="187" t="s">
        <v>345</v>
      </c>
      <c r="S4" s="785" t="s">
        <v>6</v>
      </c>
      <c r="T4" s="778"/>
      <c r="U4" s="778"/>
      <c r="V4" s="778"/>
      <c r="W4" s="187" t="s">
        <v>345</v>
      </c>
      <c r="X4" s="775"/>
      <c r="Y4" s="775"/>
      <c r="Z4" s="775"/>
      <c r="AA4" s="776"/>
    </row>
    <row r="5" spans="1:27" s="100" customFormat="1" ht="14.1" customHeight="1" x14ac:dyDescent="0.15">
      <c r="A5" s="101"/>
      <c r="B5" s="372"/>
      <c r="C5" s="202" t="s">
        <v>54</v>
      </c>
      <c r="D5" s="387" t="s">
        <v>453</v>
      </c>
      <c r="E5" s="190">
        <v>3200</v>
      </c>
      <c r="F5" s="19"/>
      <c r="G5" s="105"/>
      <c r="H5" s="6"/>
      <c r="I5" s="412"/>
      <c r="J5" s="452" t="s">
        <v>54</v>
      </c>
      <c r="K5" s="108"/>
      <c r="L5" s="190">
        <v>200</v>
      </c>
      <c r="M5" s="6"/>
      <c r="N5" s="109"/>
      <c r="O5" s="110"/>
      <c r="P5" s="111"/>
      <c r="Q5" s="223"/>
      <c r="R5" s="222"/>
      <c r="S5" s="109"/>
      <c r="T5" s="202" t="s">
        <v>64</v>
      </c>
      <c r="U5" s="108"/>
      <c r="V5" s="190">
        <v>550</v>
      </c>
      <c r="W5" s="6"/>
      <c r="X5" s="413"/>
      <c r="Y5" s="129"/>
      <c r="Z5" s="414"/>
      <c r="AA5" s="415"/>
    </row>
    <row r="6" spans="1:27" s="100" customFormat="1" ht="14.1" customHeight="1" x14ac:dyDescent="0.15">
      <c r="A6" s="113"/>
      <c r="B6" s="215"/>
      <c r="C6" s="197" t="s">
        <v>446</v>
      </c>
      <c r="D6" s="387" t="s">
        <v>453</v>
      </c>
      <c r="E6" s="193">
        <v>3650</v>
      </c>
      <c r="F6" s="20"/>
      <c r="G6" s="117"/>
      <c r="H6" s="7"/>
      <c r="I6" s="438"/>
      <c r="J6" s="197" t="s">
        <v>149</v>
      </c>
      <c r="K6" s="111"/>
      <c r="L6" s="193">
        <v>750</v>
      </c>
      <c r="M6" s="7"/>
      <c r="N6" s="119"/>
      <c r="O6" s="110"/>
      <c r="P6" s="111"/>
      <c r="Q6" s="223"/>
      <c r="R6" s="224"/>
      <c r="S6" s="119"/>
      <c r="T6" s="197" t="s">
        <v>342</v>
      </c>
      <c r="U6" s="111"/>
      <c r="V6" s="193">
        <v>400</v>
      </c>
      <c r="W6" s="7"/>
      <c r="X6" s="413"/>
      <c r="Y6" s="129"/>
      <c r="Z6" s="414"/>
      <c r="AA6" s="415"/>
    </row>
    <row r="7" spans="1:27" s="100" customFormat="1" ht="14.1" customHeight="1" x14ac:dyDescent="0.15">
      <c r="A7" s="113"/>
      <c r="B7" s="215"/>
      <c r="C7" s="382" t="s">
        <v>55</v>
      </c>
      <c r="D7" s="387" t="s">
        <v>453</v>
      </c>
      <c r="E7" s="193">
        <v>900</v>
      </c>
      <c r="F7" s="20"/>
      <c r="G7" s="117"/>
      <c r="H7" s="7"/>
      <c r="I7" s="416"/>
      <c r="J7" s="453" t="s">
        <v>150</v>
      </c>
      <c r="K7" s="111"/>
      <c r="L7" s="193">
        <v>650</v>
      </c>
      <c r="M7" s="7"/>
      <c r="N7" s="119"/>
      <c r="O7" s="439"/>
      <c r="P7" s="111"/>
      <c r="Q7" s="223"/>
      <c r="R7" s="224"/>
      <c r="S7" s="119"/>
      <c r="T7" s="197" t="s">
        <v>149</v>
      </c>
      <c r="U7" s="111"/>
      <c r="V7" s="193">
        <v>300</v>
      </c>
      <c r="W7" s="7"/>
      <c r="X7" s="417"/>
      <c r="Y7" s="129"/>
      <c r="Z7" s="414"/>
      <c r="AA7" s="415"/>
    </row>
    <row r="8" spans="1:27" s="100" customFormat="1" ht="14.1" customHeight="1" x14ac:dyDescent="0.15">
      <c r="A8" s="113"/>
      <c r="B8" s="215"/>
      <c r="C8" s="191" t="s">
        <v>353</v>
      </c>
      <c r="D8" s="387" t="s">
        <v>453</v>
      </c>
      <c r="E8" s="193">
        <v>1250</v>
      </c>
      <c r="F8" s="20"/>
      <c r="G8" s="117"/>
      <c r="H8" s="7"/>
      <c r="I8" s="416"/>
      <c r="J8" s="197" t="s">
        <v>61</v>
      </c>
      <c r="K8" s="111"/>
      <c r="L8" s="193">
        <v>1050</v>
      </c>
      <c r="M8" s="7"/>
      <c r="N8" s="119"/>
      <c r="O8" s="110"/>
      <c r="P8" s="111"/>
      <c r="Q8" s="223"/>
      <c r="R8" s="224"/>
      <c r="S8" s="119"/>
      <c r="T8" s="451" t="s">
        <v>154</v>
      </c>
      <c r="U8" s="111"/>
      <c r="V8" s="193">
        <v>600</v>
      </c>
      <c r="W8" s="7"/>
      <c r="X8" s="417"/>
      <c r="Y8" s="129"/>
      <c r="Z8" s="414"/>
      <c r="AA8" s="415"/>
    </row>
    <row r="9" spans="1:27" s="100" customFormat="1" ht="14.1" customHeight="1" x14ac:dyDescent="0.15">
      <c r="A9" s="113"/>
      <c r="B9" s="215"/>
      <c r="C9" s="191" t="s">
        <v>383</v>
      </c>
      <c r="D9" s="387" t="s">
        <v>453</v>
      </c>
      <c r="E9" s="193">
        <v>1250</v>
      </c>
      <c r="F9" s="20"/>
      <c r="G9" s="117"/>
      <c r="H9" s="7"/>
      <c r="I9" s="416"/>
      <c r="J9" s="197" t="s">
        <v>151</v>
      </c>
      <c r="K9" s="111"/>
      <c r="L9" s="193">
        <v>950</v>
      </c>
      <c r="M9" s="7"/>
      <c r="N9" s="119"/>
      <c r="O9" s="110"/>
      <c r="P9" s="111"/>
      <c r="Q9" s="223"/>
      <c r="R9" s="224"/>
      <c r="S9" s="119"/>
      <c r="T9" s="197" t="s">
        <v>60</v>
      </c>
      <c r="U9" s="111"/>
      <c r="V9" s="193">
        <v>900</v>
      </c>
      <c r="W9" s="7"/>
      <c r="X9" s="417"/>
      <c r="Y9" s="129"/>
      <c r="Z9" s="414"/>
      <c r="AA9" s="415"/>
    </row>
    <row r="10" spans="1:27" s="100" customFormat="1" ht="14.1" customHeight="1" x14ac:dyDescent="0.15">
      <c r="A10" s="113"/>
      <c r="B10" s="215"/>
      <c r="C10" s="191" t="s">
        <v>56</v>
      </c>
      <c r="D10" s="387" t="s">
        <v>453</v>
      </c>
      <c r="E10" s="193">
        <v>2200</v>
      </c>
      <c r="F10" s="20"/>
      <c r="G10" s="117"/>
      <c r="H10" s="7"/>
      <c r="I10" s="416"/>
      <c r="J10" s="197" t="s">
        <v>64</v>
      </c>
      <c r="K10" s="111"/>
      <c r="L10" s="193">
        <v>700</v>
      </c>
      <c r="M10" s="7"/>
      <c r="N10" s="119"/>
      <c r="O10" s="110"/>
      <c r="P10" s="111"/>
      <c r="Q10" s="223"/>
      <c r="R10" s="224"/>
      <c r="S10" s="119"/>
      <c r="T10" s="382" t="s">
        <v>250</v>
      </c>
      <c r="U10" s="111"/>
      <c r="V10" s="193">
        <v>150</v>
      </c>
      <c r="W10" s="7"/>
      <c r="X10" s="417"/>
      <c r="Y10" s="129"/>
      <c r="Z10" s="414"/>
      <c r="AA10" s="415"/>
    </row>
    <row r="11" spans="1:27" s="100" customFormat="1" ht="14.1" customHeight="1" x14ac:dyDescent="0.15">
      <c r="A11" s="113"/>
      <c r="B11" s="215"/>
      <c r="C11" s="449" t="s">
        <v>57</v>
      </c>
      <c r="D11" s="192" t="s">
        <v>373</v>
      </c>
      <c r="E11" s="193">
        <v>1700</v>
      </c>
      <c r="F11" s="20"/>
      <c r="G11" s="117"/>
      <c r="H11" s="7"/>
      <c r="I11" s="416"/>
      <c r="J11" s="197" t="s">
        <v>152</v>
      </c>
      <c r="K11" s="111"/>
      <c r="L11" s="193">
        <v>1000</v>
      </c>
      <c r="M11" s="7"/>
      <c r="N11" s="119"/>
      <c r="O11" s="440"/>
      <c r="P11" s="111"/>
      <c r="Q11" s="223"/>
      <c r="R11" s="224"/>
      <c r="S11" s="119"/>
      <c r="T11" s="439"/>
      <c r="U11" s="111"/>
      <c r="V11" s="112"/>
      <c r="W11" s="7"/>
      <c r="X11" s="417"/>
      <c r="Y11" s="129"/>
      <c r="Z11" s="414"/>
      <c r="AA11" s="415"/>
    </row>
    <row r="12" spans="1:27" s="100" customFormat="1" ht="14.1" customHeight="1" x14ac:dyDescent="0.15">
      <c r="A12" s="441"/>
      <c r="B12" s="215"/>
      <c r="C12" s="382" t="s">
        <v>58</v>
      </c>
      <c r="D12" s="387" t="s">
        <v>453</v>
      </c>
      <c r="E12" s="193">
        <v>1200</v>
      </c>
      <c r="F12" s="20"/>
      <c r="G12" s="117"/>
      <c r="H12" s="7"/>
      <c r="I12" s="416"/>
      <c r="J12" s="197" t="s">
        <v>153</v>
      </c>
      <c r="K12" s="111"/>
      <c r="L12" s="193">
        <v>750</v>
      </c>
      <c r="M12" s="7"/>
      <c r="N12" s="119"/>
      <c r="O12" s="439"/>
      <c r="P12" s="111"/>
      <c r="Q12" s="223"/>
      <c r="R12" s="224"/>
      <c r="S12" s="119"/>
      <c r="T12" s="110"/>
      <c r="U12" s="111"/>
      <c r="V12" s="223"/>
      <c r="W12" s="224"/>
      <c r="X12" s="418"/>
      <c r="Y12" s="419"/>
      <c r="Z12" s="414"/>
      <c r="AA12" s="415"/>
    </row>
    <row r="13" spans="1:27" s="100" customFormat="1" ht="14.1" customHeight="1" x14ac:dyDescent="0.15">
      <c r="A13" s="441"/>
      <c r="B13" s="215"/>
      <c r="C13" s="449" t="s">
        <v>59</v>
      </c>
      <c r="D13" s="387" t="s">
        <v>453</v>
      </c>
      <c r="E13" s="193">
        <v>1550</v>
      </c>
      <c r="F13" s="20"/>
      <c r="G13" s="117"/>
      <c r="H13" s="7"/>
      <c r="I13" s="416"/>
      <c r="J13" s="110"/>
      <c r="K13" s="111"/>
      <c r="L13" s="112"/>
      <c r="M13" s="7"/>
      <c r="N13" s="119"/>
      <c r="O13" s="440"/>
      <c r="P13" s="111"/>
      <c r="Q13" s="223"/>
      <c r="R13" s="224"/>
      <c r="S13" s="119"/>
      <c r="T13" s="110"/>
      <c r="U13" s="111"/>
      <c r="V13" s="223"/>
      <c r="W13" s="224"/>
      <c r="X13" s="413"/>
      <c r="Y13" s="129"/>
      <c r="Z13" s="414"/>
      <c r="AA13" s="415"/>
    </row>
    <row r="14" spans="1:27" s="100" customFormat="1" ht="14.1" customHeight="1" x14ac:dyDescent="0.15">
      <c r="A14" s="441"/>
      <c r="B14" s="215"/>
      <c r="C14" s="191" t="s">
        <v>60</v>
      </c>
      <c r="D14" s="387" t="s">
        <v>453</v>
      </c>
      <c r="E14" s="193">
        <v>4500</v>
      </c>
      <c r="F14" s="20"/>
      <c r="G14" s="117"/>
      <c r="H14" s="7"/>
      <c r="I14" s="416"/>
      <c r="J14" s="110"/>
      <c r="K14" s="111"/>
      <c r="L14" s="112"/>
      <c r="M14" s="7"/>
      <c r="N14" s="119"/>
      <c r="O14" s="440"/>
      <c r="P14" s="111"/>
      <c r="Q14" s="223"/>
      <c r="R14" s="224"/>
      <c r="S14" s="119"/>
      <c r="T14" s="110"/>
      <c r="U14" s="111"/>
      <c r="V14" s="223"/>
      <c r="W14" s="224"/>
      <c r="X14" s="417"/>
      <c r="Y14" s="129"/>
      <c r="Z14" s="414"/>
      <c r="AA14" s="415"/>
    </row>
    <row r="15" spans="1:27" s="100" customFormat="1" ht="14.1" customHeight="1" x14ac:dyDescent="0.15">
      <c r="A15" s="441"/>
      <c r="B15" s="215"/>
      <c r="C15" s="382" t="s">
        <v>397</v>
      </c>
      <c r="D15" s="387" t="s">
        <v>484</v>
      </c>
      <c r="E15" s="193">
        <v>1300</v>
      </c>
      <c r="F15" s="20"/>
      <c r="G15" s="117"/>
      <c r="H15" s="7"/>
      <c r="I15" s="416"/>
      <c r="J15" s="110"/>
      <c r="K15" s="111"/>
      <c r="L15" s="112"/>
      <c r="M15" s="7"/>
      <c r="N15" s="119"/>
      <c r="O15" s="110"/>
      <c r="P15" s="111"/>
      <c r="Q15" s="223"/>
      <c r="R15" s="224"/>
      <c r="S15" s="119"/>
      <c r="T15" s="110"/>
      <c r="U15" s="111"/>
      <c r="V15" s="223"/>
      <c r="W15" s="224"/>
      <c r="X15" s="417"/>
      <c r="Y15" s="129"/>
      <c r="Z15" s="414"/>
      <c r="AA15" s="415"/>
    </row>
    <row r="16" spans="1:27" s="100" customFormat="1" ht="14.25" customHeight="1" x14ac:dyDescent="0.15">
      <c r="A16" s="441"/>
      <c r="B16" s="215"/>
      <c r="C16" s="191" t="s">
        <v>61</v>
      </c>
      <c r="D16" s="387" t="s">
        <v>453</v>
      </c>
      <c r="E16" s="193">
        <v>3650</v>
      </c>
      <c r="F16" s="20"/>
      <c r="G16" s="117"/>
      <c r="H16" s="7"/>
      <c r="I16" s="416"/>
      <c r="J16" s="110"/>
      <c r="K16" s="111"/>
      <c r="L16" s="112"/>
      <c r="M16" s="7"/>
      <c r="N16" s="119"/>
      <c r="O16" s="110"/>
      <c r="P16" s="111"/>
      <c r="Q16" s="223"/>
      <c r="R16" s="224"/>
      <c r="S16" s="119"/>
      <c r="T16" s="110"/>
      <c r="U16" s="111"/>
      <c r="V16" s="223"/>
      <c r="W16" s="224"/>
      <c r="X16" s="417"/>
      <c r="Y16" s="129"/>
      <c r="Z16" s="414"/>
      <c r="AA16" s="415"/>
    </row>
    <row r="17" spans="1:27" s="100" customFormat="1" ht="14.1" customHeight="1" x14ac:dyDescent="0.15">
      <c r="A17" s="441"/>
      <c r="B17" s="215"/>
      <c r="C17" s="382" t="s">
        <v>62</v>
      </c>
      <c r="D17" s="387" t="s">
        <v>453</v>
      </c>
      <c r="E17" s="193">
        <v>850</v>
      </c>
      <c r="F17" s="20"/>
      <c r="G17" s="117"/>
      <c r="H17" s="7"/>
      <c r="I17" s="416"/>
      <c r="J17" s="110"/>
      <c r="K17" s="111"/>
      <c r="L17" s="112"/>
      <c r="M17" s="7"/>
      <c r="N17" s="119"/>
      <c r="O17" s="152"/>
      <c r="P17" s="139"/>
      <c r="Q17" s="405"/>
      <c r="R17" s="224"/>
      <c r="S17" s="119"/>
      <c r="T17" s="110"/>
      <c r="U17" s="111"/>
      <c r="V17" s="223"/>
      <c r="W17" s="224"/>
      <c r="X17" s="417"/>
      <c r="Y17" s="129"/>
      <c r="Z17" s="414"/>
      <c r="AA17" s="415"/>
    </row>
    <row r="18" spans="1:27" s="100" customFormat="1" ht="14.1" customHeight="1" x14ac:dyDescent="0.15">
      <c r="A18" s="441"/>
      <c r="B18" s="215"/>
      <c r="C18" s="191" t="s">
        <v>63</v>
      </c>
      <c r="D18" s="387" t="s">
        <v>453</v>
      </c>
      <c r="E18" s="193">
        <v>1150</v>
      </c>
      <c r="F18" s="20"/>
      <c r="G18" s="117"/>
      <c r="H18" s="7"/>
      <c r="I18" s="416"/>
      <c r="J18" s="110"/>
      <c r="K18" s="111"/>
      <c r="L18" s="112"/>
      <c r="M18" s="7"/>
      <c r="N18" s="119"/>
      <c r="O18" s="110"/>
      <c r="P18" s="111"/>
      <c r="Q18" s="223"/>
      <c r="R18" s="224"/>
      <c r="S18" s="119"/>
      <c r="T18" s="110"/>
      <c r="U18" s="111"/>
      <c r="V18" s="223"/>
      <c r="W18" s="224"/>
      <c r="X18" s="417"/>
      <c r="Y18" s="129"/>
      <c r="Z18" s="414"/>
      <c r="AA18" s="415"/>
    </row>
    <row r="19" spans="1:27" s="100" customFormat="1" ht="14.1" customHeight="1" x14ac:dyDescent="0.15">
      <c r="A19" s="441"/>
      <c r="B19" s="215"/>
      <c r="C19" s="191" t="s">
        <v>64</v>
      </c>
      <c r="D19" s="387" t="s">
        <v>453</v>
      </c>
      <c r="E19" s="193">
        <v>3900</v>
      </c>
      <c r="F19" s="20"/>
      <c r="G19" s="117"/>
      <c r="H19" s="7"/>
      <c r="I19" s="416"/>
      <c r="J19" s="110"/>
      <c r="K19" s="111"/>
      <c r="L19" s="112"/>
      <c r="M19" s="7"/>
      <c r="N19" s="119"/>
      <c r="O19" s="152"/>
      <c r="P19" s="139"/>
      <c r="Q19" s="140"/>
      <c r="R19" s="7"/>
      <c r="S19" s="119"/>
      <c r="T19" s="110"/>
      <c r="U19" s="111"/>
      <c r="V19" s="223"/>
      <c r="W19" s="224"/>
      <c r="X19" s="417"/>
      <c r="Y19" s="129"/>
      <c r="Z19" s="414"/>
      <c r="AA19" s="415"/>
    </row>
    <row r="20" spans="1:27" s="100" customFormat="1" ht="14.1" customHeight="1" x14ac:dyDescent="0.15">
      <c r="A20" s="441"/>
      <c r="B20" s="215"/>
      <c r="C20" s="449" t="s">
        <v>65</v>
      </c>
      <c r="D20" s="387" t="s">
        <v>453</v>
      </c>
      <c r="E20" s="193">
        <v>1450</v>
      </c>
      <c r="F20" s="20"/>
      <c r="G20" s="117"/>
      <c r="H20" s="7"/>
      <c r="I20" s="416"/>
      <c r="J20" s="110"/>
      <c r="K20" s="111"/>
      <c r="L20" s="112"/>
      <c r="M20" s="7"/>
      <c r="N20" s="119"/>
      <c r="O20" s="110"/>
      <c r="P20" s="111"/>
      <c r="Q20" s="112"/>
      <c r="R20" s="7"/>
      <c r="S20" s="119"/>
      <c r="T20" s="110"/>
      <c r="U20" s="111"/>
      <c r="V20" s="223"/>
      <c r="W20" s="224"/>
      <c r="X20" s="417"/>
      <c r="Y20" s="129"/>
      <c r="Z20" s="414"/>
      <c r="AA20" s="415"/>
    </row>
    <row r="21" spans="1:27" s="100" customFormat="1" ht="14.1" customHeight="1" x14ac:dyDescent="0.15">
      <c r="A21" s="442"/>
      <c r="B21" s="215"/>
      <c r="C21" s="191" t="s">
        <v>284</v>
      </c>
      <c r="D21" s="387" t="s">
        <v>453</v>
      </c>
      <c r="E21" s="193">
        <v>3000</v>
      </c>
      <c r="F21" s="20"/>
      <c r="G21" s="117"/>
      <c r="H21" s="7"/>
      <c r="I21" s="416"/>
      <c r="J21" s="110"/>
      <c r="K21" s="111"/>
      <c r="L21" s="112"/>
      <c r="M21" s="7"/>
      <c r="N21" s="119"/>
      <c r="O21" s="110"/>
      <c r="P21" s="111"/>
      <c r="Q21" s="112"/>
      <c r="R21" s="7"/>
      <c r="S21" s="119"/>
      <c r="T21" s="110"/>
      <c r="U21" s="111"/>
      <c r="V21" s="223"/>
      <c r="W21" s="224"/>
      <c r="X21" s="417"/>
      <c r="Y21" s="129"/>
      <c r="Z21" s="414"/>
      <c r="AA21" s="415"/>
    </row>
    <row r="22" spans="1:27" s="100" customFormat="1" ht="14.1" customHeight="1" x14ac:dyDescent="0.15">
      <c r="A22" s="933" t="s">
        <v>285</v>
      </c>
      <c r="B22" s="215"/>
      <c r="C22" s="191" t="s">
        <v>286</v>
      </c>
      <c r="D22" s="387" t="s">
        <v>453</v>
      </c>
      <c r="E22" s="193">
        <v>1450</v>
      </c>
      <c r="F22" s="20"/>
      <c r="G22" s="117"/>
      <c r="H22" s="7"/>
      <c r="I22" s="416"/>
      <c r="J22" s="110"/>
      <c r="K22" s="111"/>
      <c r="L22" s="112"/>
      <c r="M22" s="7"/>
      <c r="N22" s="119"/>
      <c r="O22" s="110"/>
      <c r="P22" s="111"/>
      <c r="Q22" s="112"/>
      <c r="R22" s="7"/>
      <c r="S22" s="119"/>
      <c r="T22" s="110"/>
      <c r="U22" s="111"/>
      <c r="V22" s="223"/>
      <c r="W22" s="224"/>
      <c r="X22" s="443"/>
      <c r="Y22" s="129"/>
      <c r="Z22" s="414"/>
      <c r="AA22" s="415"/>
    </row>
    <row r="23" spans="1:27" s="100" customFormat="1" ht="14.1" customHeight="1" x14ac:dyDescent="0.15">
      <c r="A23" s="934"/>
      <c r="B23" s="215"/>
      <c r="C23" s="191" t="s">
        <v>287</v>
      </c>
      <c r="D23" s="387" t="s">
        <v>453</v>
      </c>
      <c r="E23" s="193">
        <v>1550</v>
      </c>
      <c r="F23" s="20"/>
      <c r="G23" s="117"/>
      <c r="H23" s="7"/>
      <c r="I23" s="416"/>
      <c r="J23" s="110"/>
      <c r="K23" s="111"/>
      <c r="L23" s="112"/>
      <c r="M23" s="7"/>
      <c r="N23" s="119"/>
      <c r="O23" s="110"/>
      <c r="P23" s="111"/>
      <c r="Q23" s="223"/>
      <c r="R23" s="224"/>
      <c r="S23" s="119"/>
      <c r="T23" s="110"/>
      <c r="U23" s="111"/>
      <c r="V23" s="223"/>
      <c r="W23" s="224"/>
      <c r="X23" s="417"/>
      <c r="Y23" s="129"/>
      <c r="Z23" s="414"/>
      <c r="AA23" s="415"/>
    </row>
    <row r="24" spans="1:27" s="100" customFormat="1" ht="14.1" customHeight="1" x14ac:dyDescent="0.15">
      <c r="A24" s="934"/>
      <c r="B24" s="215"/>
      <c r="C24" s="191" t="s">
        <v>288</v>
      </c>
      <c r="D24" s="387" t="s">
        <v>453</v>
      </c>
      <c r="E24" s="193">
        <v>1900</v>
      </c>
      <c r="F24" s="20"/>
      <c r="G24" s="117"/>
      <c r="H24" s="7"/>
      <c r="I24" s="416"/>
      <c r="J24" s="110"/>
      <c r="K24" s="111"/>
      <c r="L24" s="112"/>
      <c r="M24" s="7"/>
      <c r="N24" s="119"/>
      <c r="O24" s="110"/>
      <c r="P24" s="111"/>
      <c r="Q24" s="223"/>
      <c r="R24" s="224"/>
      <c r="S24" s="119"/>
      <c r="T24" s="110"/>
      <c r="U24" s="111"/>
      <c r="V24" s="223"/>
      <c r="W24" s="224"/>
      <c r="X24" s="417"/>
      <c r="Y24" s="129"/>
      <c r="Z24" s="414"/>
      <c r="AA24" s="415"/>
    </row>
    <row r="25" spans="1:27" s="100" customFormat="1" ht="14.1" customHeight="1" x14ac:dyDescent="0.15">
      <c r="A25" s="934"/>
      <c r="B25" s="215"/>
      <c r="C25" s="191" t="s">
        <v>289</v>
      </c>
      <c r="D25" s="387" t="s">
        <v>453</v>
      </c>
      <c r="E25" s="193">
        <v>1450</v>
      </c>
      <c r="F25" s="20"/>
      <c r="G25" s="117"/>
      <c r="H25" s="7"/>
      <c r="I25" s="416"/>
      <c r="J25" s="110"/>
      <c r="K25" s="111"/>
      <c r="L25" s="112"/>
      <c r="M25" s="7"/>
      <c r="N25" s="119"/>
      <c r="O25" s="110"/>
      <c r="P25" s="111"/>
      <c r="Q25" s="223"/>
      <c r="R25" s="224"/>
      <c r="S25" s="119"/>
      <c r="T25" s="110"/>
      <c r="U25" s="111"/>
      <c r="V25" s="223"/>
      <c r="W25" s="224"/>
      <c r="X25" s="417"/>
      <c r="Y25" s="129"/>
      <c r="Z25" s="414"/>
      <c r="AA25" s="415"/>
    </row>
    <row r="26" spans="1:27" s="100" customFormat="1" ht="14.1" customHeight="1" x14ac:dyDescent="0.15">
      <c r="A26" s="935"/>
      <c r="B26" s="215"/>
      <c r="C26" s="191" t="s">
        <v>290</v>
      </c>
      <c r="D26" s="387" t="s">
        <v>453</v>
      </c>
      <c r="E26" s="193">
        <v>1550</v>
      </c>
      <c r="F26" s="20"/>
      <c r="G26" s="117"/>
      <c r="H26" s="7"/>
      <c r="I26" s="416"/>
      <c r="J26" s="110"/>
      <c r="K26" s="111"/>
      <c r="L26" s="112"/>
      <c r="M26" s="7"/>
      <c r="N26" s="119"/>
      <c r="O26" s="110"/>
      <c r="P26" s="111"/>
      <c r="Q26" s="223"/>
      <c r="R26" s="224"/>
      <c r="S26" s="119"/>
      <c r="T26" s="110"/>
      <c r="U26" s="111"/>
      <c r="V26" s="223"/>
      <c r="W26" s="224"/>
      <c r="X26" s="417"/>
      <c r="Y26" s="129"/>
      <c r="Z26" s="414"/>
      <c r="AA26" s="415"/>
    </row>
    <row r="27" spans="1:27" s="100" customFormat="1" ht="14.1" customHeight="1" x14ac:dyDescent="0.15">
      <c r="A27" s="441"/>
      <c r="B27" s="215"/>
      <c r="C27" s="450" t="s">
        <v>442</v>
      </c>
      <c r="D27" s="387" t="s">
        <v>453</v>
      </c>
      <c r="E27" s="193">
        <v>3900</v>
      </c>
      <c r="F27" s="20"/>
      <c r="G27" s="117"/>
      <c r="H27" s="7"/>
      <c r="I27" s="416"/>
      <c r="J27" s="110"/>
      <c r="K27" s="111"/>
      <c r="L27" s="112"/>
      <c r="M27" s="7"/>
      <c r="N27" s="119"/>
      <c r="O27" s="123"/>
      <c r="P27" s="111"/>
      <c r="Q27" s="223"/>
      <c r="R27" s="224"/>
      <c r="S27" s="119"/>
      <c r="T27" s="110"/>
      <c r="U27" s="111"/>
      <c r="V27" s="223"/>
      <c r="W27" s="224"/>
      <c r="X27" s="417"/>
      <c r="Y27" s="129"/>
      <c r="Z27" s="414"/>
      <c r="AA27" s="415"/>
    </row>
    <row r="28" spans="1:27" s="100" customFormat="1" ht="14.1" customHeight="1" x14ac:dyDescent="0.15">
      <c r="A28" s="441"/>
      <c r="B28" s="215"/>
      <c r="C28" s="444"/>
      <c r="D28" s="111"/>
      <c r="E28" s="112"/>
      <c r="F28" s="20"/>
      <c r="G28" s="117"/>
      <c r="H28" s="7"/>
      <c r="I28" s="416"/>
      <c r="J28" s="110"/>
      <c r="K28" s="111"/>
      <c r="L28" s="112"/>
      <c r="M28" s="7"/>
      <c r="N28" s="119"/>
      <c r="O28" s="123"/>
      <c r="P28" s="111"/>
      <c r="Q28" s="223"/>
      <c r="R28" s="224"/>
      <c r="S28" s="119"/>
      <c r="T28" s="110"/>
      <c r="U28" s="111"/>
      <c r="V28" s="223"/>
      <c r="W28" s="224"/>
      <c r="X28" s="417"/>
      <c r="Y28" s="129"/>
      <c r="Z28" s="414"/>
      <c r="AA28" s="415"/>
    </row>
    <row r="29" spans="1:27" s="100" customFormat="1" ht="14.1" customHeight="1" x14ac:dyDescent="0.15">
      <c r="A29" s="441"/>
      <c r="B29" s="215"/>
      <c r="C29" s="445"/>
      <c r="D29" s="111"/>
      <c r="E29" s="112"/>
      <c r="F29" s="20"/>
      <c r="G29" s="117"/>
      <c r="H29" s="7"/>
      <c r="I29" s="416"/>
      <c r="J29" s="110"/>
      <c r="K29" s="111"/>
      <c r="L29" s="112"/>
      <c r="M29" s="7"/>
      <c r="N29" s="119"/>
      <c r="O29" s="110"/>
      <c r="P29" s="111"/>
      <c r="Q29" s="223"/>
      <c r="R29" s="224"/>
      <c r="S29" s="119"/>
      <c r="T29" s="110"/>
      <c r="U29" s="111"/>
      <c r="V29" s="223"/>
      <c r="W29" s="224"/>
      <c r="X29" s="417"/>
      <c r="Y29" s="129"/>
      <c r="Z29" s="414"/>
      <c r="AA29" s="415"/>
    </row>
    <row r="30" spans="1:27" s="100" customFormat="1" ht="14.1" customHeight="1" x14ac:dyDescent="0.15">
      <c r="A30" s="441"/>
      <c r="B30" s="215"/>
      <c r="C30" s="115"/>
      <c r="D30" s="111"/>
      <c r="E30" s="112"/>
      <c r="F30" s="20"/>
      <c r="G30" s="117"/>
      <c r="H30" s="7"/>
      <c r="I30" s="416"/>
      <c r="J30" s="110"/>
      <c r="K30" s="135"/>
      <c r="L30" s="112"/>
      <c r="M30" s="7"/>
      <c r="N30" s="119"/>
      <c r="O30" s="110"/>
      <c r="P30" s="111"/>
      <c r="Q30" s="223"/>
      <c r="R30" s="224"/>
      <c r="S30" s="119"/>
      <c r="T30" s="110"/>
      <c r="U30" s="111"/>
      <c r="V30" s="223"/>
      <c r="W30" s="224"/>
      <c r="X30" s="417"/>
      <c r="Y30" s="129"/>
      <c r="Z30" s="414"/>
      <c r="AA30" s="415"/>
    </row>
    <row r="31" spans="1:27" s="100" customFormat="1" ht="14.1" customHeight="1" x14ac:dyDescent="0.15">
      <c r="A31" s="441"/>
      <c r="B31" s="215"/>
      <c r="C31" s="115"/>
      <c r="D31" s="111"/>
      <c r="E31" s="112"/>
      <c r="F31" s="20"/>
      <c r="G31" s="117"/>
      <c r="H31" s="7"/>
      <c r="I31" s="416"/>
      <c r="J31" s="110"/>
      <c r="K31" s="111"/>
      <c r="L31" s="112"/>
      <c r="M31" s="7"/>
      <c r="N31" s="119"/>
      <c r="O31" s="110"/>
      <c r="P31" s="111"/>
      <c r="Q31" s="223"/>
      <c r="R31" s="224"/>
      <c r="S31" s="119"/>
      <c r="T31" s="110"/>
      <c r="U31" s="111"/>
      <c r="V31" s="223"/>
      <c r="W31" s="224"/>
      <c r="X31" s="417"/>
      <c r="Y31" s="129"/>
      <c r="Z31" s="414"/>
      <c r="AA31" s="415"/>
    </row>
    <row r="32" spans="1:27" s="100" customFormat="1" ht="14.1" customHeight="1" x14ac:dyDescent="0.15">
      <c r="A32" s="441"/>
      <c r="B32" s="215"/>
      <c r="C32" s="115"/>
      <c r="D32" s="111"/>
      <c r="E32" s="112"/>
      <c r="F32" s="20"/>
      <c r="G32" s="117"/>
      <c r="H32" s="7"/>
      <c r="I32" s="416"/>
      <c r="J32" s="110"/>
      <c r="K32" s="111"/>
      <c r="L32" s="112"/>
      <c r="M32" s="7"/>
      <c r="N32" s="119"/>
      <c r="O32" s="110"/>
      <c r="P32" s="111"/>
      <c r="Q32" s="223"/>
      <c r="R32" s="224"/>
      <c r="S32" s="119"/>
      <c r="T32" s="110"/>
      <c r="U32" s="111"/>
      <c r="V32" s="223"/>
      <c r="W32" s="224"/>
      <c r="X32" s="417"/>
      <c r="Y32" s="129"/>
      <c r="Z32" s="414"/>
      <c r="AA32" s="415"/>
    </row>
    <row r="33" spans="1:27" s="100" customFormat="1" ht="14.1" customHeight="1" x14ac:dyDescent="0.15">
      <c r="A33" s="441"/>
      <c r="B33" s="215"/>
      <c r="C33" s="115"/>
      <c r="D33" s="111"/>
      <c r="E33" s="112"/>
      <c r="F33" s="20"/>
      <c r="G33" s="117"/>
      <c r="H33" s="7"/>
      <c r="I33" s="416"/>
      <c r="J33" s="110"/>
      <c r="K33" s="111"/>
      <c r="L33" s="112"/>
      <c r="M33" s="7"/>
      <c r="N33" s="119"/>
      <c r="O33" s="110"/>
      <c r="P33" s="111"/>
      <c r="Q33" s="223"/>
      <c r="R33" s="224"/>
      <c r="S33" s="119"/>
      <c r="T33" s="110"/>
      <c r="U33" s="111"/>
      <c r="V33" s="223"/>
      <c r="W33" s="224"/>
      <c r="X33" s="417"/>
      <c r="Y33" s="129"/>
      <c r="Z33" s="414"/>
      <c r="AA33" s="415"/>
    </row>
    <row r="34" spans="1:27" s="100" customFormat="1" ht="14.1" customHeight="1" x14ac:dyDescent="0.15">
      <c r="A34" s="446"/>
      <c r="B34" s="373"/>
      <c r="C34" s="278"/>
      <c r="D34" s="225"/>
      <c r="E34" s="279"/>
      <c r="F34" s="27"/>
      <c r="G34" s="141"/>
      <c r="H34" s="16"/>
      <c r="I34" s="420"/>
      <c r="J34" s="133"/>
      <c r="K34" s="143"/>
      <c r="L34" s="134"/>
      <c r="M34" s="16"/>
      <c r="N34" s="144"/>
      <c r="O34" s="133"/>
      <c r="P34" s="143"/>
      <c r="Q34" s="370"/>
      <c r="R34" s="284"/>
      <c r="S34" s="144"/>
      <c r="T34" s="133"/>
      <c r="U34" s="143"/>
      <c r="V34" s="370"/>
      <c r="W34" s="284"/>
      <c r="X34" s="417"/>
      <c r="Y34" s="433"/>
      <c r="Z34" s="417"/>
      <c r="AA34" s="429"/>
    </row>
    <row r="35" spans="1:27" s="220" customFormat="1" ht="14.1" customHeight="1" x14ac:dyDescent="0.15">
      <c r="A35" s="447"/>
      <c r="B35" s="162"/>
      <c r="C35" s="205" t="str">
        <f>CONCATENATE(FIXED(COUNTA(C5:C27),0,0),"　店")</f>
        <v>23　店</v>
      </c>
      <c r="D35" s="165"/>
      <c r="E35" s="206">
        <f>SUM(E5:E34)</f>
        <v>48500</v>
      </c>
      <c r="F35" s="8">
        <f>SUM(F5:F34)</f>
        <v>0</v>
      </c>
      <c r="G35" s="302"/>
      <c r="H35" s="18"/>
      <c r="I35" s="302"/>
      <c r="J35" s="205" t="str">
        <f>CONCATENATE(FIXED(COUNTA(J5:J34),0,0),"　店")</f>
        <v>8　店</v>
      </c>
      <c r="K35" s="165"/>
      <c r="L35" s="206">
        <f>SUM(L5:L34)</f>
        <v>6050</v>
      </c>
      <c r="M35" s="9">
        <f>SUM(M5:M34)</f>
        <v>0</v>
      </c>
      <c r="N35" s="170"/>
      <c r="O35" s="164"/>
      <c r="P35" s="165"/>
      <c r="Q35" s="206">
        <f>SUM(Q5:Q34)</f>
        <v>0</v>
      </c>
      <c r="R35" s="9">
        <f>SUM(R5:R34)</f>
        <v>0</v>
      </c>
      <c r="S35" s="170"/>
      <c r="T35" s="205" t="str">
        <f>CONCATENATE(FIXED(COUNTA(T5:T34),0,0),"　店")</f>
        <v>6　店</v>
      </c>
      <c r="U35" s="165"/>
      <c r="V35" s="206">
        <f>SUM(V5:V34)</f>
        <v>2900</v>
      </c>
      <c r="W35" s="9">
        <f>SUM(W5:W34)</f>
        <v>0</v>
      </c>
      <c r="X35" s="435"/>
      <c r="Y35" s="435"/>
      <c r="Z35" s="435"/>
      <c r="AA35" s="448"/>
    </row>
    <row r="36" spans="1:27" x14ac:dyDescent="0.15">
      <c r="A36" s="67" t="str">
        <f>表紙!$A$34</f>
        <v>令和7年（6月１日以降）</v>
      </c>
      <c r="X36" s="324"/>
      <c r="Y36" s="324"/>
      <c r="Z36" s="805">
        <f>SUM(表紙!A34)</f>
        <v>0</v>
      </c>
      <c r="AA36" s="805"/>
    </row>
  </sheetData>
  <sheetProtection algorithmName="SHA-512" hashValue="7JtxRP6l84y7zn063GHL7DqmybbPnDEndaz2pewu24SYPJt7i1VElFlzvQhiR6MTXX6cRB2D0LQUx7yTycF0UQ==" saltValue="c4m5HTerQJ5URS0w0/ApKw==" spinCount="100000" sheet="1" objects="1" scenarios="1" formatCells="0"/>
  <mergeCells count="14">
    <mergeCell ref="A22:A26"/>
    <mergeCell ref="Y2:AA2"/>
    <mergeCell ref="Z36:AA36"/>
    <mergeCell ref="B1:H2"/>
    <mergeCell ref="B4:E4"/>
    <mergeCell ref="L3:M3"/>
    <mergeCell ref="I4:L4"/>
    <mergeCell ref="X4:AA4"/>
    <mergeCell ref="S4:V4"/>
    <mergeCell ref="N4:Q4"/>
    <mergeCell ref="K1:Q1"/>
    <mergeCell ref="T1:X1"/>
    <mergeCell ref="K2:Q2"/>
    <mergeCell ref="T2:W2"/>
  </mergeCells>
  <phoneticPr fontId="2"/>
  <dataValidations count="3">
    <dataValidation allowBlank="1" showInputMessage="1" sqref="Y1 I1:K2 A1:A2 B1 R1:R2" xr:uid="{00000000-0002-0000-0700-000000000000}"/>
    <dataValidation type="whole" operator="lessThanOrEqual" allowBlank="1" showInputMessage="1" showErrorMessage="1" sqref="M5:M34 W5:W34 H5:H34 F5:F34" xr:uid="{00000000-0002-0000-0700-000001000000}">
      <formula1>E5</formula1>
    </dataValidation>
    <dataValidation type="whole" operator="lessThanOrEqual" allowBlank="1" showInputMessage="1" showErrorMessage="1" sqref="R5:R34" xr:uid="{00000000-0002-0000-0700-000002000000}">
      <formula1>#REF!</formula1>
    </dataValidation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A36"/>
  <sheetViews>
    <sheetView showZeros="0" view="pageBreakPreview" zoomScaleNormal="100" zoomScaleSheetLayoutView="100" workbookViewId="0">
      <selection activeCell="C19" sqref="C19"/>
    </sheetView>
  </sheetViews>
  <sheetFormatPr defaultColWidth="9" defaultRowHeight="13.5" x14ac:dyDescent="0.15"/>
  <cols>
    <col min="1" max="1" width="7.625" style="457" customWidth="1"/>
    <col min="2" max="2" width="1.875" style="460" customWidth="1"/>
    <col min="3" max="3" width="9.625" style="546" customWidth="1"/>
    <col min="4" max="4" width="1.875" style="546" customWidth="1"/>
    <col min="5" max="5" width="6.625" style="547" customWidth="1"/>
    <col min="6" max="6" width="7.375" style="457" customWidth="1"/>
    <col min="7" max="7" width="5.625" style="548" customWidth="1"/>
    <col min="8" max="8" width="5.625" style="549" customWidth="1"/>
    <col min="9" max="9" width="0.375" style="457" customWidth="1"/>
    <col min="10" max="10" width="8.875" style="457" customWidth="1"/>
    <col min="11" max="11" width="2.125" style="457" customWidth="1"/>
    <col min="12" max="12" width="6.25" style="457" customWidth="1"/>
    <col min="13" max="13" width="6.25" style="465" customWidth="1"/>
    <col min="14" max="14" width="0.375" style="457" customWidth="1"/>
    <col min="15" max="15" width="8.875" style="457" customWidth="1"/>
    <col min="16" max="16" width="2.125" style="457" customWidth="1"/>
    <col min="17" max="17" width="6.25" style="457" customWidth="1"/>
    <col min="18" max="18" width="6.25" style="465" customWidth="1"/>
    <col min="19" max="19" width="0.375" style="457" customWidth="1"/>
    <col min="20" max="20" width="8.875" style="457" customWidth="1"/>
    <col min="21" max="21" width="2.125" style="457" customWidth="1"/>
    <col min="22" max="22" width="6.25" style="457" customWidth="1"/>
    <col min="23" max="23" width="6.25" style="465" customWidth="1"/>
    <col min="24" max="24" width="8.125" style="457" customWidth="1"/>
    <col min="25" max="25" width="2.125" style="457" customWidth="1"/>
    <col min="26" max="26" width="5.125" style="457" customWidth="1"/>
    <col min="27" max="27" width="6.125" style="457" customWidth="1"/>
    <col min="28" max="16384" width="9" style="457"/>
  </cols>
  <sheetData>
    <row r="1" spans="1:27" ht="30" customHeight="1" x14ac:dyDescent="0.2">
      <c r="A1" s="551" t="s">
        <v>194</v>
      </c>
      <c r="B1" s="944"/>
      <c r="C1" s="944"/>
      <c r="D1" s="944"/>
      <c r="E1" s="944"/>
      <c r="F1" s="944"/>
      <c r="G1" s="944"/>
      <c r="H1" s="945"/>
      <c r="I1" s="552" t="s">
        <v>195</v>
      </c>
      <c r="J1" s="553" t="s">
        <v>195</v>
      </c>
      <c r="K1" s="942"/>
      <c r="L1" s="942"/>
      <c r="M1" s="942"/>
      <c r="N1" s="942"/>
      <c r="O1" s="942"/>
      <c r="P1" s="942"/>
      <c r="Q1" s="942"/>
      <c r="R1" s="552" t="s">
        <v>276</v>
      </c>
      <c r="S1" s="454"/>
      <c r="T1" s="942"/>
      <c r="U1" s="942"/>
      <c r="V1" s="942"/>
      <c r="W1" s="942"/>
      <c r="X1" s="943"/>
      <c r="Y1" s="554" t="s">
        <v>277</v>
      </c>
      <c r="Z1" s="455"/>
      <c r="AA1" s="456"/>
    </row>
    <row r="2" spans="1:27" ht="30" customHeight="1" x14ac:dyDescent="0.2">
      <c r="A2" s="458"/>
      <c r="B2" s="946"/>
      <c r="C2" s="946"/>
      <c r="D2" s="946"/>
      <c r="E2" s="946"/>
      <c r="F2" s="946"/>
      <c r="G2" s="946"/>
      <c r="H2" s="947"/>
      <c r="I2" s="552" t="s">
        <v>196</v>
      </c>
      <c r="J2" s="553" t="s">
        <v>196</v>
      </c>
      <c r="K2" s="942"/>
      <c r="L2" s="942"/>
      <c r="M2" s="942"/>
      <c r="N2" s="942"/>
      <c r="O2" s="942"/>
      <c r="P2" s="942"/>
      <c r="Q2" s="942"/>
      <c r="R2" s="552" t="s">
        <v>197</v>
      </c>
      <c r="S2" s="459"/>
      <c r="T2" s="948">
        <f>F23+H23+M23+R23+W23+F35+H35+M35+W35</f>
        <v>0</v>
      </c>
      <c r="U2" s="948"/>
      <c r="V2" s="948"/>
      <c r="W2" s="948"/>
      <c r="X2" s="555" t="s">
        <v>0</v>
      </c>
      <c r="Y2" s="951"/>
      <c r="Z2" s="952"/>
      <c r="AA2" s="953"/>
    </row>
    <row r="3" spans="1:27" ht="24" customHeight="1" x14ac:dyDescent="0.15">
      <c r="C3" s="556" t="s">
        <v>419</v>
      </c>
      <c r="D3" s="461"/>
      <c r="E3" s="461"/>
      <c r="F3" s="461"/>
      <c r="G3" s="462"/>
      <c r="H3" s="463"/>
      <c r="J3" s="464"/>
      <c r="K3" s="557" t="s">
        <v>3</v>
      </c>
      <c r="L3" s="950">
        <f>E23+G23+L23+Q23+V23</f>
        <v>24800</v>
      </c>
      <c r="M3" s="950"/>
      <c r="N3" s="464"/>
      <c r="O3" s="558" t="s">
        <v>0</v>
      </c>
    </row>
    <row r="4" spans="1:27" s="466" customFormat="1" ht="14.1" customHeight="1" x14ac:dyDescent="0.15">
      <c r="A4" s="559" t="s">
        <v>2</v>
      </c>
      <c r="B4" s="749" t="s">
        <v>1</v>
      </c>
      <c r="C4" s="750"/>
      <c r="D4" s="750"/>
      <c r="E4" s="750"/>
      <c r="F4" s="187" t="s">
        <v>345</v>
      </c>
      <c r="G4" s="98"/>
      <c r="H4" s="99"/>
      <c r="I4" s="750" t="s">
        <v>4</v>
      </c>
      <c r="J4" s="750"/>
      <c r="K4" s="750"/>
      <c r="L4" s="750"/>
      <c r="M4" s="187" t="s">
        <v>345</v>
      </c>
      <c r="N4" s="749" t="s">
        <v>5</v>
      </c>
      <c r="O4" s="750"/>
      <c r="P4" s="750"/>
      <c r="Q4" s="750"/>
      <c r="R4" s="187" t="s">
        <v>345</v>
      </c>
      <c r="S4" s="749" t="s">
        <v>6</v>
      </c>
      <c r="T4" s="750"/>
      <c r="U4" s="750"/>
      <c r="V4" s="750"/>
      <c r="W4" s="187" t="s">
        <v>345</v>
      </c>
      <c r="X4" s="937"/>
      <c r="Y4" s="937"/>
      <c r="Z4" s="937"/>
      <c r="AA4" s="938"/>
    </row>
    <row r="5" spans="1:27" ht="14.1" customHeight="1" x14ac:dyDescent="0.15">
      <c r="A5" s="467"/>
      <c r="B5" s="468"/>
      <c r="C5" s="560" t="s">
        <v>66</v>
      </c>
      <c r="D5" s="561" t="s">
        <v>465</v>
      </c>
      <c r="E5" s="562">
        <v>2100</v>
      </c>
      <c r="F5" s="21"/>
      <c r="G5" s="470"/>
      <c r="H5" s="22"/>
      <c r="I5" s="471"/>
      <c r="J5" s="566" t="s">
        <v>155</v>
      </c>
      <c r="K5" s="472"/>
      <c r="L5" s="562">
        <v>300</v>
      </c>
      <c r="M5" s="22"/>
      <c r="N5" s="473"/>
      <c r="O5" s="293"/>
      <c r="P5" s="474"/>
      <c r="Q5" s="475"/>
      <c r="R5" s="476"/>
      <c r="S5" s="473"/>
      <c r="T5" s="566" t="s">
        <v>155</v>
      </c>
      <c r="U5" s="472"/>
      <c r="V5" s="562">
        <v>750</v>
      </c>
      <c r="W5" s="22"/>
      <c r="X5" s="567" t="s">
        <v>392</v>
      </c>
      <c r="Y5" s="477"/>
      <c r="Z5" s="478"/>
      <c r="AA5" s="479"/>
    </row>
    <row r="6" spans="1:27" ht="14.1" customHeight="1" x14ac:dyDescent="0.15">
      <c r="A6" s="480"/>
      <c r="B6" s="132"/>
      <c r="C6" s="563" t="s">
        <v>519</v>
      </c>
      <c r="D6" s="561" t="s">
        <v>463</v>
      </c>
      <c r="E6" s="199">
        <v>1100</v>
      </c>
      <c r="F6" s="4"/>
      <c r="G6" s="353"/>
      <c r="H6" s="23"/>
      <c r="I6" s="481"/>
      <c r="J6" s="198" t="s">
        <v>251</v>
      </c>
      <c r="K6" s="474"/>
      <c r="L6" s="199">
        <v>900</v>
      </c>
      <c r="M6" s="23"/>
      <c r="N6" s="482"/>
      <c r="O6" s="126"/>
      <c r="P6" s="474"/>
      <c r="Q6" s="483"/>
      <c r="R6" s="484"/>
      <c r="S6" s="482"/>
      <c r="T6" s="198" t="s">
        <v>157</v>
      </c>
      <c r="U6" s="474"/>
      <c r="V6" s="199">
        <v>300</v>
      </c>
      <c r="W6" s="23"/>
      <c r="X6" s="568" t="s">
        <v>393</v>
      </c>
      <c r="Y6" s="485"/>
      <c r="Z6" s="486"/>
      <c r="AA6" s="487"/>
    </row>
    <row r="7" spans="1:27" ht="14.1" customHeight="1" x14ac:dyDescent="0.15">
      <c r="A7" s="480"/>
      <c r="B7" s="132"/>
      <c r="C7" s="563" t="s">
        <v>67</v>
      </c>
      <c r="D7" s="564" t="s">
        <v>458</v>
      </c>
      <c r="E7" s="199">
        <v>1700</v>
      </c>
      <c r="F7" s="4"/>
      <c r="G7" s="353"/>
      <c r="H7" s="23"/>
      <c r="I7" s="481"/>
      <c r="J7" s="198" t="s">
        <v>156</v>
      </c>
      <c r="K7" s="474"/>
      <c r="L7" s="199">
        <v>900</v>
      </c>
      <c r="M7" s="23"/>
      <c r="N7" s="482"/>
      <c r="O7" s="126"/>
      <c r="P7" s="474"/>
      <c r="Q7" s="483"/>
      <c r="R7" s="484"/>
      <c r="S7" s="482"/>
      <c r="T7" s="126"/>
      <c r="U7" s="474"/>
      <c r="V7" s="483"/>
      <c r="W7" s="484"/>
      <c r="X7" s="568" t="s">
        <v>394</v>
      </c>
      <c r="Y7" s="485"/>
      <c r="Z7" s="486"/>
      <c r="AA7" s="487"/>
    </row>
    <row r="8" spans="1:27" ht="14.1" customHeight="1" x14ac:dyDescent="0.15">
      <c r="A8" s="480"/>
      <c r="B8" s="132"/>
      <c r="C8" s="563" t="s">
        <v>68</v>
      </c>
      <c r="D8" s="564" t="s">
        <v>458</v>
      </c>
      <c r="E8" s="199">
        <v>1850</v>
      </c>
      <c r="F8" s="4"/>
      <c r="G8" s="353"/>
      <c r="H8" s="23"/>
      <c r="I8" s="481"/>
      <c r="J8" s="126"/>
      <c r="K8" s="474"/>
      <c r="L8" s="483"/>
      <c r="M8" s="484"/>
      <c r="N8" s="482"/>
      <c r="O8" s="126"/>
      <c r="P8" s="474"/>
      <c r="Q8" s="483"/>
      <c r="R8" s="484"/>
      <c r="S8" s="482"/>
      <c r="T8" s="126"/>
      <c r="U8" s="474"/>
      <c r="V8" s="483"/>
      <c r="W8" s="484"/>
      <c r="X8" s="489"/>
      <c r="Y8" s="490"/>
      <c r="Z8" s="491"/>
      <c r="AA8" s="492"/>
    </row>
    <row r="9" spans="1:27" ht="14.1" customHeight="1" x14ac:dyDescent="0.15">
      <c r="A9" s="480"/>
      <c r="B9" s="132"/>
      <c r="C9" s="563" t="s">
        <v>245</v>
      </c>
      <c r="D9" s="564" t="s">
        <v>458</v>
      </c>
      <c r="E9" s="199">
        <v>1700</v>
      </c>
      <c r="F9" s="4"/>
      <c r="G9" s="353"/>
      <c r="H9" s="23"/>
      <c r="I9" s="481"/>
      <c r="J9" s="126"/>
      <c r="K9" s="474"/>
      <c r="L9" s="483"/>
      <c r="M9" s="484"/>
      <c r="N9" s="482"/>
      <c r="O9" s="126"/>
      <c r="P9" s="474"/>
      <c r="Q9" s="483"/>
      <c r="R9" s="484"/>
      <c r="S9" s="482"/>
      <c r="T9" s="126"/>
      <c r="U9" s="474"/>
      <c r="V9" s="127"/>
      <c r="W9" s="484"/>
      <c r="X9" s="489"/>
      <c r="Y9" s="490"/>
      <c r="Z9" s="491"/>
      <c r="AA9" s="492"/>
    </row>
    <row r="10" spans="1:27" ht="14.1" customHeight="1" x14ac:dyDescent="0.15">
      <c r="A10" s="480"/>
      <c r="B10" s="132"/>
      <c r="C10" s="563" t="s">
        <v>350</v>
      </c>
      <c r="D10" s="561" t="s">
        <v>464</v>
      </c>
      <c r="E10" s="199">
        <v>1400</v>
      </c>
      <c r="F10" s="4"/>
      <c r="G10" s="353"/>
      <c r="H10" s="23"/>
      <c r="I10" s="481"/>
      <c r="J10" s="126"/>
      <c r="K10" s="474"/>
      <c r="L10" s="483"/>
      <c r="M10" s="484"/>
      <c r="N10" s="482"/>
      <c r="O10" s="126"/>
      <c r="P10" s="474"/>
      <c r="Q10" s="483"/>
      <c r="R10" s="484"/>
      <c r="S10" s="482"/>
      <c r="T10" s="126"/>
      <c r="U10" s="474"/>
      <c r="V10" s="483"/>
      <c r="W10" s="484"/>
      <c r="X10" s="489"/>
      <c r="Y10" s="490"/>
      <c r="Z10" s="491"/>
      <c r="AA10" s="492"/>
    </row>
    <row r="11" spans="1:27" ht="14.1" customHeight="1" x14ac:dyDescent="0.15">
      <c r="A11" s="480"/>
      <c r="B11" s="132"/>
      <c r="C11" s="563" t="s">
        <v>431</v>
      </c>
      <c r="D11" s="564" t="s">
        <v>458</v>
      </c>
      <c r="E11" s="199">
        <v>1450</v>
      </c>
      <c r="F11" s="4"/>
      <c r="G11" s="353"/>
      <c r="H11" s="23"/>
      <c r="I11" s="481"/>
      <c r="J11" s="126"/>
      <c r="K11" s="474"/>
      <c r="L11" s="483"/>
      <c r="M11" s="484"/>
      <c r="N11" s="482"/>
      <c r="O11" s="126"/>
      <c r="P11" s="474"/>
      <c r="Q11" s="483"/>
      <c r="R11" s="484"/>
      <c r="S11" s="482"/>
      <c r="T11" s="126"/>
      <c r="U11" s="474"/>
      <c r="V11" s="483"/>
      <c r="W11" s="484"/>
      <c r="X11" s="493"/>
      <c r="Y11" s="494"/>
      <c r="Z11" s="491"/>
      <c r="AA11" s="492"/>
    </row>
    <row r="12" spans="1:27" ht="14.1" customHeight="1" x14ac:dyDescent="0.15">
      <c r="A12" s="480"/>
      <c r="B12" s="132"/>
      <c r="C12" s="563" t="s">
        <v>271</v>
      </c>
      <c r="D12" s="564" t="s">
        <v>458</v>
      </c>
      <c r="E12" s="199">
        <v>1700</v>
      </c>
      <c r="F12" s="4"/>
      <c r="G12" s="353"/>
      <c r="H12" s="23"/>
      <c r="I12" s="481"/>
      <c r="J12" s="126"/>
      <c r="K12" s="474"/>
      <c r="L12" s="483"/>
      <c r="M12" s="484"/>
      <c r="N12" s="482"/>
      <c r="O12" s="126"/>
      <c r="P12" s="474"/>
      <c r="Q12" s="483"/>
      <c r="R12" s="484"/>
      <c r="S12" s="482"/>
      <c r="T12" s="126"/>
      <c r="U12" s="474"/>
      <c r="V12" s="483"/>
      <c r="W12" s="484"/>
      <c r="X12" s="496"/>
      <c r="Y12" s="490"/>
      <c r="Z12" s="491"/>
      <c r="AA12" s="492"/>
    </row>
    <row r="13" spans="1:27" ht="14.1" customHeight="1" x14ac:dyDescent="0.15">
      <c r="A13" s="738"/>
      <c r="B13" s="132"/>
      <c r="C13" s="563" t="s">
        <v>326</v>
      </c>
      <c r="D13" s="564" t="s">
        <v>458</v>
      </c>
      <c r="E13" s="199">
        <v>750</v>
      </c>
      <c r="F13" s="4"/>
      <c r="G13" s="353"/>
      <c r="H13" s="23"/>
      <c r="I13" s="481"/>
      <c r="J13" s="126"/>
      <c r="K13" s="474"/>
      <c r="L13" s="483"/>
      <c r="M13" s="484"/>
      <c r="N13" s="482"/>
      <c r="O13" s="126"/>
      <c r="P13" s="474"/>
      <c r="Q13" s="483"/>
      <c r="R13" s="484"/>
      <c r="S13" s="482"/>
      <c r="T13" s="126"/>
      <c r="U13" s="474"/>
      <c r="V13" s="483"/>
      <c r="W13" s="484"/>
      <c r="X13" s="489"/>
      <c r="Y13" s="490"/>
      <c r="Z13" s="491"/>
      <c r="AA13" s="492"/>
    </row>
    <row r="14" spans="1:27" ht="14.1" customHeight="1" x14ac:dyDescent="0.15">
      <c r="A14" s="738"/>
      <c r="B14" s="132"/>
      <c r="C14" s="563" t="s">
        <v>404</v>
      </c>
      <c r="D14" s="564" t="s">
        <v>458</v>
      </c>
      <c r="E14" s="199">
        <v>1500</v>
      </c>
      <c r="F14" s="4"/>
      <c r="G14" s="353"/>
      <c r="H14" s="23"/>
      <c r="I14" s="481"/>
      <c r="J14" s="126"/>
      <c r="K14" s="474"/>
      <c r="L14" s="483"/>
      <c r="M14" s="484"/>
      <c r="N14" s="482"/>
      <c r="O14" s="126"/>
      <c r="P14" s="474"/>
      <c r="Q14" s="483"/>
      <c r="R14" s="484"/>
      <c r="S14" s="482"/>
      <c r="T14" s="126"/>
      <c r="U14" s="474"/>
      <c r="V14" s="483"/>
      <c r="W14" s="484"/>
      <c r="X14" s="489"/>
      <c r="Y14" s="490"/>
      <c r="Z14" s="491"/>
      <c r="AA14" s="492"/>
    </row>
    <row r="15" spans="1:27" ht="14.1" customHeight="1" x14ac:dyDescent="0.15">
      <c r="A15" s="737"/>
      <c r="B15" s="132"/>
      <c r="C15" s="563" t="s">
        <v>327</v>
      </c>
      <c r="D15" s="564" t="s">
        <v>458</v>
      </c>
      <c r="E15" s="199">
        <v>2250</v>
      </c>
      <c r="F15" s="4"/>
      <c r="G15" s="353"/>
      <c r="H15" s="23"/>
      <c r="I15" s="481"/>
      <c r="J15" s="126"/>
      <c r="K15" s="474"/>
      <c r="L15" s="483"/>
      <c r="M15" s="484"/>
      <c r="N15" s="482"/>
      <c r="O15" s="126"/>
      <c r="P15" s="474"/>
      <c r="Q15" s="483"/>
      <c r="R15" s="484"/>
      <c r="S15" s="482"/>
      <c r="T15" s="126"/>
      <c r="U15" s="474"/>
      <c r="V15" s="483"/>
      <c r="W15" s="484"/>
      <c r="X15" s="489"/>
      <c r="Y15" s="490"/>
      <c r="Z15" s="491"/>
      <c r="AA15" s="492"/>
    </row>
    <row r="16" spans="1:27" ht="14.1" customHeight="1" x14ac:dyDescent="0.15">
      <c r="A16" s="480"/>
      <c r="B16" s="132"/>
      <c r="C16" s="563" t="s">
        <v>69</v>
      </c>
      <c r="D16" s="564" t="s">
        <v>458</v>
      </c>
      <c r="E16" s="199">
        <v>1900</v>
      </c>
      <c r="F16" s="4"/>
      <c r="G16" s="353"/>
      <c r="H16" s="23"/>
      <c r="I16" s="481"/>
      <c r="J16" s="126"/>
      <c r="K16" s="474"/>
      <c r="L16" s="483"/>
      <c r="M16" s="484"/>
      <c r="N16" s="482"/>
      <c r="O16" s="126"/>
      <c r="P16" s="474"/>
      <c r="Q16" s="483"/>
      <c r="R16" s="484"/>
      <c r="S16" s="482"/>
      <c r="T16" s="126"/>
      <c r="U16" s="474"/>
      <c r="V16" s="483"/>
      <c r="W16" s="484"/>
      <c r="X16" s="489"/>
      <c r="Y16" s="490"/>
      <c r="Z16" s="491"/>
      <c r="AA16" s="492"/>
    </row>
    <row r="17" spans="1:27" ht="14.1" customHeight="1" x14ac:dyDescent="0.15">
      <c r="A17" s="480"/>
      <c r="B17" s="132"/>
      <c r="C17" s="563" t="s">
        <v>328</v>
      </c>
      <c r="D17" s="565" t="s">
        <v>379</v>
      </c>
      <c r="E17" s="199">
        <v>1250</v>
      </c>
      <c r="F17" s="4"/>
      <c r="G17" s="353"/>
      <c r="H17" s="23"/>
      <c r="I17" s="481"/>
      <c r="J17" s="126"/>
      <c r="K17" s="474"/>
      <c r="L17" s="483"/>
      <c r="M17" s="484"/>
      <c r="N17" s="482"/>
      <c r="O17" s="126"/>
      <c r="P17" s="474"/>
      <c r="Q17" s="483"/>
      <c r="R17" s="484"/>
      <c r="S17" s="482"/>
      <c r="T17" s="126"/>
      <c r="U17" s="474"/>
      <c r="V17" s="483"/>
      <c r="W17" s="484"/>
      <c r="X17" s="489"/>
      <c r="Y17" s="490"/>
      <c r="Z17" s="491"/>
      <c r="AA17" s="492"/>
    </row>
    <row r="18" spans="1:27" ht="14.1" customHeight="1" x14ac:dyDescent="0.15">
      <c r="A18" s="480"/>
      <c r="B18" s="132"/>
      <c r="C18" s="563" t="s">
        <v>329</v>
      </c>
      <c r="D18" s="565" t="s">
        <v>379</v>
      </c>
      <c r="E18" s="199">
        <v>1000</v>
      </c>
      <c r="F18" s="4"/>
      <c r="G18" s="353"/>
      <c r="H18" s="23"/>
      <c r="I18" s="481"/>
      <c r="J18" s="126"/>
      <c r="K18" s="474"/>
      <c r="L18" s="127"/>
      <c r="M18" s="484"/>
      <c r="N18" s="482"/>
      <c r="O18" s="126"/>
      <c r="P18" s="474"/>
      <c r="Q18" s="466"/>
      <c r="R18" s="484"/>
      <c r="S18" s="482"/>
      <c r="T18" s="126"/>
      <c r="U18" s="474"/>
      <c r="V18" s="483"/>
      <c r="W18" s="484"/>
      <c r="X18" s="489"/>
      <c r="Y18" s="490"/>
      <c r="Z18" s="491"/>
      <c r="AA18" s="492"/>
    </row>
    <row r="19" spans="1:27" ht="14.1" customHeight="1" x14ac:dyDescent="0.15">
      <c r="A19" s="480"/>
      <c r="B19" s="132"/>
      <c r="C19" s="488"/>
      <c r="D19" s="495"/>
      <c r="E19" s="127"/>
      <c r="F19" s="4"/>
      <c r="G19" s="353"/>
      <c r="H19" s="23"/>
      <c r="I19" s="481"/>
      <c r="J19" s="126"/>
      <c r="K19" s="474"/>
      <c r="L19" s="483"/>
      <c r="M19" s="484"/>
      <c r="N19" s="482"/>
      <c r="O19" s="126"/>
      <c r="P19" s="474"/>
      <c r="Q19" s="497"/>
      <c r="R19" s="484"/>
      <c r="S19" s="482"/>
      <c r="T19" s="126"/>
      <c r="U19" s="474"/>
      <c r="V19" s="483"/>
      <c r="W19" s="484"/>
      <c r="X19" s="489"/>
      <c r="Y19" s="490"/>
      <c r="Z19" s="491"/>
      <c r="AA19" s="492"/>
    </row>
    <row r="20" spans="1:27" ht="14.1" customHeight="1" x14ac:dyDescent="0.15">
      <c r="A20" s="480"/>
      <c r="B20" s="132"/>
      <c r="C20" s="488"/>
      <c r="D20" s="474"/>
      <c r="E20" s="127"/>
      <c r="F20" s="4"/>
      <c r="G20" s="353"/>
      <c r="H20" s="23"/>
      <c r="I20" s="481"/>
      <c r="J20" s="126"/>
      <c r="K20" s="474"/>
      <c r="L20" s="483"/>
      <c r="M20" s="484"/>
      <c r="N20" s="482"/>
      <c r="O20" s="498"/>
      <c r="P20" s="499"/>
      <c r="Q20" s="500"/>
      <c r="R20" s="501"/>
      <c r="S20" s="482"/>
      <c r="T20" s="126"/>
      <c r="U20" s="474"/>
      <c r="V20" s="483"/>
      <c r="W20" s="484"/>
      <c r="X20" s="489"/>
      <c r="Y20" s="490"/>
      <c r="Z20" s="491"/>
      <c r="AA20" s="492"/>
    </row>
    <row r="21" spans="1:27" ht="14.1" customHeight="1" x14ac:dyDescent="0.15">
      <c r="A21" s="480"/>
      <c r="B21" s="132"/>
      <c r="C21" s="502"/>
      <c r="D21" s="474"/>
      <c r="E21" s="127"/>
      <c r="F21" s="4"/>
      <c r="G21" s="353"/>
      <c r="H21" s="23"/>
      <c r="I21" s="481"/>
      <c r="J21" s="126"/>
      <c r="K21" s="474"/>
      <c r="L21" s="483"/>
      <c r="M21" s="484"/>
      <c r="N21" s="482"/>
      <c r="O21" s="126"/>
      <c r="P21" s="474"/>
      <c r="Q21" s="127"/>
      <c r="R21" s="23"/>
      <c r="S21" s="482"/>
      <c r="T21" s="126"/>
      <c r="U21" s="474"/>
      <c r="V21" s="483"/>
      <c r="W21" s="484"/>
      <c r="X21" s="489"/>
      <c r="Y21" s="490"/>
      <c r="Z21" s="491"/>
      <c r="AA21" s="492"/>
    </row>
    <row r="22" spans="1:27" ht="14.1" customHeight="1" x14ac:dyDescent="0.15">
      <c r="A22" s="503"/>
      <c r="B22" s="504"/>
      <c r="C22" s="505"/>
      <c r="D22" s="499"/>
      <c r="E22" s="506"/>
      <c r="F22" s="507"/>
      <c r="G22" s="508"/>
      <c r="H22" s="509"/>
      <c r="I22" s="510"/>
      <c r="J22" s="498"/>
      <c r="K22" s="499"/>
      <c r="L22" s="511"/>
      <c r="M22" s="512"/>
      <c r="N22" s="513"/>
      <c r="O22" s="498"/>
      <c r="P22" s="499"/>
      <c r="Q22" s="506"/>
      <c r="R22" s="509"/>
      <c r="S22" s="513"/>
      <c r="T22" s="498"/>
      <c r="U22" s="499"/>
      <c r="V22" s="511"/>
      <c r="W22" s="512"/>
      <c r="X22" s="489"/>
      <c r="Y22" s="490"/>
      <c r="Z22" s="491"/>
      <c r="AA22" s="492"/>
    </row>
    <row r="23" spans="1:27" s="525" customFormat="1" ht="14.1" customHeight="1" x14ac:dyDescent="0.15">
      <c r="A23" s="514"/>
      <c r="B23" s="515"/>
      <c r="C23" s="574" t="str">
        <f>CONCATENATE(FIXED(COUNTA(C5:C22),0,0),"　店")</f>
        <v>14　店</v>
      </c>
      <c r="D23" s="517"/>
      <c r="E23" s="575">
        <f>SUM(E5:E22)</f>
        <v>21650</v>
      </c>
      <c r="F23" s="85">
        <f>SUM(F5:F22)</f>
        <v>0</v>
      </c>
      <c r="G23" s="519"/>
      <c r="H23" s="520"/>
      <c r="I23" s="519"/>
      <c r="J23" s="574" t="str">
        <f>CONCATENATE(FIXED(COUNTA(J5:J22),0,0),"　店")</f>
        <v>3　店</v>
      </c>
      <c r="K23" s="517"/>
      <c r="L23" s="575">
        <f>SUM(L5:L22)</f>
        <v>2100</v>
      </c>
      <c r="M23" s="576">
        <f>SUM(M5:M22)</f>
        <v>0</v>
      </c>
      <c r="N23" s="521"/>
      <c r="O23" s="516"/>
      <c r="P23" s="517"/>
      <c r="Q23" s="575">
        <f>SUM(Q5:Q22)</f>
        <v>0</v>
      </c>
      <c r="R23" s="576">
        <f>SUM(R5:R22)</f>
        <v>0</v>
      </c>
      <c r="S23" s="521"/>
      <c r="T23" s="574" t="str">
        <f>CONCATENATE(FIXED(COUNTA(T5:T22),0,0),"　店")</f>
        <v>2　店</v>
      </c>
      <c r="U23" s="517"/>
      <c r="V23" s="575">
        <f>SUM(V5:V22)</f>
        <v>1050</v>
      </c>
      <c r="W23" s="576">
        <f>SUM(W5:W22)</f>
        <v>0</v>
      </c>
      <c r="X23" s="522"/>
      <c r="Y23" s="522"/>
      <c r="Z23" s="523"/>
      <c r="AA23" s="524"/>
    </row>
    <row r="24" spans="1:27" ht="24" customHeight="1" x14ac:dyDescent="0.15">
      <c r="C24" s="556" t="s">
        <v>420</v>
      </c>
      <c r="D24" s="461"/>
      <c r="E24" s="461"/>
      <c r="F24" s="461"/>
      <c r="G24" s="462"/>
      <c r="H24" s="463"/>
      <c r="J24" s="464"/>
      <c r="K24" s="557" t="s">
        <v>3</v>
      </c>
      <c r="L24" s="949">
        <f>E35+G35+L35+Q35+V35</f>
        <v>16000</v>
      </c>
      <c r="M24" s="950"/>
      <c r="N24" s="464"/>
      <c r="O24" s="558" t="s">
        <v>0</v>
      </c>
    </row>
    <row r="25" spans="1:27" s="466" customFormat="1" ht="14.1" customHeight="1" x14ac:dyDescent="0.15">
      <c r="A25" s="559" t="s">
        <v>2</v>
      </c>
      <c r="B25" s="749" t="s">
        <v>1</v>
      </c>
      <c r="C25" s="750"/>
      <c r="D25" s="750"/>
      <c r="E25" s="750"/>
      <c r="F25" s="187" t="s">
        <v>345</v>
      </c>
      <c r="G25" s="98"/>
      <c r="H25" s="99"/>
      <c r="I25" s="750" t="s">
        <v>4</v>
      </c>
      <c r="J25" s="750"/>
      <c r="K25" s="750"/>
      <c r="L25" s="750"/>
      <c r="M25" s="187" t="s">
        <v>345</v>
      </c>
      <c r="N25" s="749" t="s">
        <v>5</v>
      </c>
      <c r="O25" s="750"/>
      <c r="P25" s="750"/>
      <c r="Q25" s="750"/>
      <c r="R25" s="187" t="s">
        <v>345</v>
      </c>
      <c r="S25" s="749" t="s">
        <v>6</v>
      </c>
      <c r="T25" s="750"/>
      <c r="U25" s="750"/>
      <c r="V25" s="750"/>
      <c r="W25" s="187" t="s">
        <v>345</v>
      </c>
      <c r="X25" s="937"/>
      <c r="Y25" s="937"/>
      <c r="Z25" s="937"/>
      <c r="AA25" s="938"/>
    </row>
    <row r="26" spans="1:27" ht="13.5" customHeight="1" x14ac:dyDescent="0.15">
      <c r="A26" s="467"/>
      <c r="B26" s="468"/>
      <c r="C26" s="560" t="s">
        <v>330</v>
      </c>
      <c r="D26" s="564" t="s">
        <v>458</v>
      </c>
      <c r="E26" s="199">
        <v>1300</v>
      </c>
      <c r="F26" s="21"/>
      <c r="G26" s="470"/>
      <c r="H26" s="22"/>
      <c r="I26" s="471"/>
      <c r="J26" s="566" t="s">
        <v>158</v>
      </c>
      <c r="K26" s="472"/>
      <c r="L26" s="562">
        <v>1850</v>
      </c>
      <c r="M26" s="22"/>
      <c r="N26" s="473"/>
      <c r="O26" s="293"/>
      <c r="P26" s="472"/>
      <c r="Q26" s="475"/>
      <c r="R26" s="476"/>
      <c r="S26" s="473"/>
      <c r="T26" s="566" t="s">
        <v>395</v>
      </c>
      <c r="U26" s="472"/>
      <c r="V26" s="562">
        <v>550</v>
      </c>
      <c r="W26" s="22"/>
      <c r="X26" s="569" t="s">
        <v>272</v>
      </c>
      <c r="Y26" s="526"/>
      <c r="Z26" s="526"/>
      <c r="AA26" s="527"/>
    </row>
    <row r="27" spans="1:27" x14ac:dyDescent="0.15">
      <c r="A27" s="480"/>
      <c r="B27" s="132"/>
      <c r="C27" s="563" t="s">
        <v>331</v>
      </c>
      <c r="D27" s="564" t="s">
        <v>458</v>
      </c>
      <c r="E27" s="199">
        <v>2850</v>
      </c>
      <c r="F27" s="4"/>
      <c r="G27" s="353"/>
      <c r="H27" s="23"/>
      <c r="I27" s="481"/>
      <c r="J27" s="126"/>
      <c r="K27" s="474"/>
      <c r="L27" s="127"/>
      <c r="M27" s="23"/>
      <c r="N27" s="482"/>
      <c r="O27" s="126"/>
      <c r="P27" s="474"/>
      <c r="Q27" s="483"/>
      <c r="R27" s="484"/>
      <c r="S27" s="482"/>
      <c r="T27" s="198" t="s">
        <v>159</v>
      </c>
      <c r="U27" s="474"/>
      <c r="V27" s="199">
        <v>250</v>
      </c>
      <c r="W27" s="23"/>
      <c r="X27" s="570" t="s">
        <v>540</v>
      </c>
      <c r="Y27" s="529"/>
      <c r="Z27" s="529"/>
      <c r="AA27" s="530"/>
    </row>
    <row r="28" spans="1:27" x14ac:dyDescent="0.15">
      <c r="A28" s="480"/>
      <c r="B28" s="132"/>
      <c r="C28" s="198" t="s">
        <v>332</v>
      </c>
      <c r="D28" s="564" t="s">
        <v>458</v>
      </c>
      <c r="E28" s="199">
        <v>1750</v>
      </c>
      <c r="F28" s="4"/>
      <c r="G28" s="353"/>
      <c r="H28" s="23"/>
      <c r="I28" s="481"/>
      <c r="J28" s="126"/>
      <c r="K28" s="474"/>
      <c r="L28" s="127"/>
      <c r="M28" s="23"/>
      <c r="N28" s="482"/>
      <c r="O28" s="531"/>
      <c r="P28" s="474"/>
      <c r="Q28" s="483"/>
      <c r="R28" s="484"/>
      <c r="S28" s="482"/>
      <c r="T28" s="126"/>
      <c r="U28" s="474"/>
      <c r="V28" s="127"/>
      <c r="W28" s="23"/>
      <c r="X28" s="570" t="s">
        <v>529</v>
      </c>
      <c r="Y28" s="529"/>
      <c r="Z28" s="529"/>
      <c r="AA28" s="530"/>
    </row>
    <row r="29" spans="1:27" x14ac:dyDescent="0.15">
      <c r="A29" s="480"/>
      <c r="B29" s="132"/>
      <c r="C29" s="563" t="s">
        <v>333</v>
      </c>
      <c r="D29" s="564" t="s">
        <v>458</v>
      </c>
      <c r="E29" s="199">
        <v>2850</v>
      </c>
      <c r="F29" s="4"/>
      <c r="G29" s="353"/>
      <c r="H29" s="23"/>
      <c r="I29" s="481"/>
      <c r="J29" s="126"/>
      <c r="K29" s="474"/>
      <c r="L29" s="127"/>
      <c r="M29" s="23"/>
      <c r="N29" s="482"/>
      <c r="O29" s="126"/>
      <c r="P29" s="474"/>
      <c r="Q29" s="483"/>
      <c r="R29" s="484"/>
      <c r="S29" s="482"/>
      <c r="T29" s="126"/>
      <c r="U29" s="474"/>
      <c r="V29" s="127"/>
      <c r="W29" s="23"/>
      <c r="X29" s="532"/>
      <c r="Y29" s="529"/>
      <c r="Z29" s="571" t="s">
        <v>447</v>
      </c>
      <c r="AA29" s="533"/>
    </row>
    <row r="30" spans="1:27" x14ac:dyDescent="0.15">
      <c r="A30" s="480"/>
      <c r="B30" s="572" t="s">
        <v>334</v>
      </c>
      <c r="C30" s="563" t="s">
        <v>70</v>
      </c>
      <c r="D30" s="564" t="s">
        <v>458</v>
      </c>
      <c r="E30" s="199">
        <v>3100</v>
      </c>
      <c r="F30" s="4"/>
      <c r="G30" s="353"/>
      <c r="H30" s="23"/>
      <c r="I30" s="481"/>
      <c r="J30" s="126"/>
      <c r="K30" s="474"/>
      <c r="L30" s="127"/>
      <c r="M30" s="23"/>
      <c r="N30" s="482"/>
      <c r="O30" s="126"/>
      <c r="P30" s="474"/>
      <c r="Q30" s="483"/>
      <c r="R30" s="484"/>
      <c r="S30" s="482"/>
      <c r="T30" s="126"/>
      <c r="U30" s="474"/>
      <c r="V30" s="127"/>
      <c r="W30" s="23"/>
      <c r="X30" s="528"/>
      <c r="Y30" s="529"/>
      <c r="Z30" s="529"/>
      <c r="AA30" s="534"/>
    </row>
    <row r="31" spans="1:27" x14ac:dyDescent="0.15">
      <c r="A31" s="480"/>
      <c r="B31" s="572" t="s">
        <v>335</v>
      </c>
      <c r="C31" s="563" t="s">
        <v>270</v>
      </c>
      <c r="D31" s="565" t="s">
        <v>379</v>
      </c>
      <c r="E31" s="199">
        <v>1500</v>
      </c>
      <c r="F31" s="4"/>
      <c r="G31" s="353"/>
      <c r="H31" s="23"/>
      <c r="I31" s="481"/>
      <c r="J31" s="126"/>
      <c r="K31" s="474"/>
      <c r="L31" s="127"/>
      <c r="M31" s="23"/>
      <c r="N31" s="482"/>
      <c r="O31" s="488"/>
      <c r="P31" s="474"/>
      <c r="Q31" s="483"/>
      <c r="R31" s="484"/>
      <c r="S31" s="482"/>
      <c r="T31" s="126"/>
      <c r="U31" s="474"/>
      <c r="V31" s="127"/>
      <c r="W31" s="23"/>
      <c r="X31" s="573" t="s">
        <v>541</v>
      </c>
      <c r="Y31" s="535"/>
      <c r="Z31" s="535"/>
      <c r="AA31" s="536"/>
    </row>
    <row r="32" spans="1:27" x14ac:dyDescent="0.15">
      <c r="A32" s="480"/>
      <c r="B32" s="132"/>
      <c r="C32" s="488"/>
      <c r="D32" s="474"/>
      <c r="E32" s="127"/>
      <c r="F32" s="4"/>
      <c r="G32" s="353"/>
      <c r="H32" s="23"/>
      <c r="I32" s="481"/>
      <c r="J32" s="126"/>
      <c r="K32" s="474"/>
      <c r="L32" s="127"/>
      <c r="M32" s="23"/>
      <c r="N32" s="482"/>
      <c r="O32" s="126"/>
      <c r="P32" s="474"/>
      <c r="Q32" s="483"/>
      <c r="R32" s="484"/>
      <c r="S32" s="482"/>
      <c r="T32" s="126"/>
      <c r="U32" s="474"/>
      <c r="V32" s="127"/>
      <c r="W32" s="23"/>
      <c r="X32" s="939" t="s">
        <v>504</v>
      </c>
      <c r="Y32" s="940"/>
      <c r="Z32" s="940"/>
      <c r="AA32" s="941"/>
    </row>
    <row r="33" spans="1:27" x14ac:dyDescent="0.15">
      <c r="A33" s="503"/>
      <c r="B33" s="504"/>
      <c r="C33" s="505"/>
      <c r="D33" s="499"/>
      <c r="E33" s="506"/>
      <c r="F33" s="4"/>
      <c r="G33" s="508"/>
      <c r="H33" s="23"/>
      <c r="I33" s="510"/>
      <c r="J33" s="498"/>
      <c r="K33" s="499"/>
      <c r="L33" s="506"/>
      <c r="M33" s="23"/>
      <c r="N33" s="513"/>
      <c r="O33" s="498"/>
      <c r="P33" s="499"/>
      <c r="Q33" s="511"/>
      <c r="R33" s="484"/>
      <c r="S33" s="513"/>
      <c r="T33" s="498"/>
      <c r="U33" s="499"/>
      <c r="V33" s="506"/>
      <c r="W33" s="23"/>
      <c r="X33" s="537"/>
      <c r="Y33" s="538"/>
      <c r="Z33" s="538"/>
      <c r="AA33" s="539"/>
    </row>
    <row r="34" spans="1:27" x14ac:dyDescent="0.15">
      <c r="A34" s="503"/>
      <c r="B34" s="504"/>
      <c r="C34" s="505"/>
      <c r="D34" s="499"/>
      <c r="E34" s="506"/>
      <c r="F34" s="507"/>
      <c r="G34" s="508"/>
      <c r="H34" s="509"/>
      <c r="I34" s="510"/>
      <c r="J34" s="498"/>
      <c r="K34" s="499"/>
      <c r="L34" s="506"/>
      <c r="M34" s="509"/>
      <c r="N34" s="513"/>
      <c r="O34" s="498"/>
      <c r="P34" s="499"/>
      <c r="Q34" s="511"/>
      <c r="R34" s="512"/>
      <c r="S34" s="513"/>
      <c r="T34" s="498"/>
      <c r="U34" s="499"/>
      <c r="V34" s="506"/>
      <c r="W34" s="509"/>
      <c r="X34" s="540"/>
      <c r="Y34" s="541"/>
      <c r="Z34" s="541"/>
      <c r="AA34" s="542"/>
    </row>
    <row r="35" spans="1:27" x14ac:dyDescent="0.15">
      <c r="A35" s="514"/>
      <c r="B35" s="515"/>
      <c r="C35" s="574" t="str">
        <f>CONCATENATE(FIXED(COUNTA(C26:C34),0,0),"　店")</f>
        <v>6　店</v>
      </c>
      <c r="D35" s="517"/>
      <c r="E35" s="575">
        <f>SUM(E26:E34)</f>
        <v>13350</v>
      </c>
      <c r="F35" s="85">
        <f>SUM(F26:F34)</f>
        <v>0</v>
      </c>
      <c r="G35" s="519"/>
      <c r="H35" s="520"/>
      <c r="I35" s="519"/>
      <c r="J35" s="574" t="str">
        <f>CONCATENATE(FIXED(COUNTA(J26:J34),0,0),"　店")</f>
        <v>1　店</v>
      </c>
      <c r="K35" s="517"/>
      <c r="L35" s="575">
        <f>SUM(L26:L34)</f>
        <v>1850</v>
      </c>
      <c r="M35" s="576">
        <f>SUM(M26:M34)</f>
        <v>0</v>
      </c>
      <c r="N35" s="521"/>
      <c r="O35" s="516"/>
      <c r="P35" s="517"/>
      <c r="Q35" s="518"/>
      <c r="R35" s="520"/>
      <c r="S35" s="521"/>
      <c r="T35" s="574" t="str">
        <f>CONCATENATE(FIXED(COUNTA(T26:T34),0,0),"　店")</f>
        <v>2　店</v>
      </c>
      <c r="U35" s="517"/>
      <c r="V35" s="575">
        <f>SUM(V26:V34)</f>
        <v>800</v>
      </c>
      <c r="W35" s="576">
        <f>SUM(W26:W34)</f>
        <v>0</v>
      </c>
      <c r="X35" s="543"/>
      <c r="Y35" s="544"/>
      <c r="Z35" s="544"/>
      <c r="AA35" s="545"/>
    </row>
    <row r="36" spans="1:27" x14ac:dyDescent="0.15">
      <c r="A36" s="67" t="str">
        <f>表紙!$A$34</f>
        <v>令和7年（6月１日以降）</v>
      </c>
      <c r="X36" s="550"/>
      <c r="Y36" s="550"/>
      <c r="Z36" s="936">
        <f>SUM(表紙!A34)</f>
        <v>0</v>
      </c>
      <c r="AA36" s="936"/>
    </row>
  </sheetData>
  <sheetProtection algorithmName="SHA-512" hashValue="14j21jgKmYjLvxzaCeK7TBjngn9zU5H/mK9Z52YbuxWcLREQG+mX4vAL1Guwff3E2rqL0ClsbB4zfBKXtbmY1w==" saltValue="jo+aG44SOGoMitN+yO/sow==" spinCount="100000" sheet="1" objects="1" scenarios="1"/>
  <mergeCells count="20">
    <mergeCell ref="T1:X1"/>
    <mergeCell ref="K2:Q2"/>
    <mergeCell ref="B1:H2"/>
    <mergeCell ref="K1:Q1"/>
    <mergeCell ref="B25:E25"/>
    <mergeCell ref="N25:Q25"/>
    <mergeCell ref="T2:W2"/>
    <mergeCell ref="X25:AA25"/>
    <mergeCell ref="I25:L25"/>
    <mergeCell ref="I4:L4"/>
    <mergeCell ref="L24:M24"/>
    <mergeCell ref="L3:M3"/>
    <mergeCell ref="B4:E4"/>
    <mergeCell ref="Y2:AA2"/>
    <mergeCell ref="S4:V4"/>
    <mergeCell ref="Z36:AA36"/>
    <mergeCell ref="X4:AA4"/>
    <mergeCell ref="N4:Q4"/>
    <mergeCell ref="X32:AA32"/>
    <mergeCell ref="S25:V25"/>
  </mergeCells>
  <phoneticPr fontId="2"/>
  <dataValidations count="2">
    <dataValidation type="whole" operator="lessThanOrEqual" allowBlank="1" showInputMessage="1" showErrorMessage="1" sqref="M26:M34 H26:H34 F26:F34 W26:W34 R26:R34 H5:H22 F5:F22 M5:M22 W5:W22 R5:R22" xr:uid="{00000000-0002-0000-0800-000000000000}">
      <formula1>E5</formula1>
    </dataValidation>
    <dataValidation allowBlank="1" showInputMessage="1" sqref="Y1 R1:R2 B1 A1:A2 I1:K2" xr:uid="{00000000-0002-0000-0800-000001000000}"/>
  </dataValidations>
  <printOptions horizontalCentered="1" verticalCentered="1"/>
  <pageMargins left="0.59055118110236227" right="0.39370078740157483" top="0.23622047244094491" bottom="0.31496062992125984" header="0" footer="0.19685039370078741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表紙</vt:lpstr>
      <vt:lpstr>一宮</vt:lpstr>
      <vt:lpstr>稲沢・津島・愛西市</vt:lpstr>
      <vt:lpstr>弥富市・あま市・海部郡</vt:lpstr>
      <vt:lpstr>清須・北名古屋・西春日井・岩倉</vt:lpstr>
      <vt:lpstr>江南・丹羽</vt:lpstr>
      <vt:lpstr>犬山・小牧</vt:lpstr>
      <vt:lpstr>春日井</vt:lpstr>
      <vt:lpstr>瀬戸・尾張旭</vt:lpstr>
      <vt:lpstr>日進・豊明</vt:lpstr>
      <vt:lpstr>長久手・愛知郡</vt:lpstr>
      <vt:lpstr>大府・東海</vt:lpstr>
      <vt:lpstr>知多・半田市</vt:lpstr>
      <vt:lpstr>常滑・知多郡</vt:lpstr>
      <vt:lpstr>一宮!Print_Area</vt:lpstr>
      <vt:lpstr>稲沢・津島・愛西市!Print_Area</vt:lpstr>
      <vt:lpstr>江南・丹羽!Print_Area</vt:lpstr>
      <vt:lpstr>春日井!Print_Area</vt:lpstr>
      <vt:lpstr>常滑・知多郡!Print_Area</vt:lpstr>
      <vt:lpstr>瀬戸・尾張旭!Print_Area</vt:lpstr>
      <vt:lpstr>清須・北名古屋・西春日井・岩倉!Print_Area</vt:lpstr>
      <vt:lpstr>大府・東海!Print_Area</vt:lpstr>
      <vt:lpstr>知多・半田市!Print_Area</vt:lpstr>
      <vt:lpstr>長久手・愛知郡!Print_Area</vt:lpstr>
      <vt:lpstr>日進・豊明!Print_Area</vt:lpstr>
      <vt:lpstr>弥富市・あま市・海部郡!Print_Area</vt:lpstr>
    </vt:vector>
  </TitlesOfParts>
  <Company>㈱中日岐阜サービスセンター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管理責任者</dc:creator>
  <cp:lastModifiedBy>ori</cp:lastModifiedBy>
  <cp:lastPrinted>2025-04-28T05:09:59Z</cp:lastPrinted>
  <dcterms:created xsi:type="dcterms:W3CDTF">2001-09-20T06:42:30Z</dcterms:created>
  <dcterms:modified xsi:type="dcterms:W3CDTF">2025-05-08T01:19:04Z</dcterms:modified>
</cp:coreProperties>
</file>